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9155" windowHeight="12300"/>
  </bookViews>
  <sheets>
    <sheet name="GratingEquation" sheetId="2" r:id="rId1"/>
    <sheet name="AngleTable" sheetId="3" r:id="rId2"/>
    <sheet name="Å Table" sheetId="1" r:id="rId3"/>
  </sheets>
  <calcPr calcId="125725"/>
</workbook>
</file>

<file path=xl/calcChain.xml><?xml version="1.0" encoding="utf-8"?>
<calcChain xmlns="http://schemas.openxmlformats.org/spreadsheetml/2006/main">
  <c r="D56" i="1"/>
  <c r="D55"/>
  <c r="D54"/>
  <c r="D53"/>
  <c r="D52"/>
  <c r="D51"/>
  <c r="D50"/>
  <c r="D49"/>
  <c r="D48"/>
  <c r="D47"/>
  <c r="D46"/>
  <c r="D42"/>
  <c r="D41"/>
  <c r="D40"/>
  <c r="D39"/>
  <c r="D38"/>
  <c r="D37"/>
  <c r="D36"/>
  <c r="D35"/>
  <c r="D34"/>
  <c r="D33"/>
  <c r="D32"/>
  <c r="D28"/>
  <c r="D27"/>
  <c r="D26"/>
  <c r="D25"/>
  <c r="D24"/>
  <c r="D23"/>
  <c r="D22"/>
  <c r="D21"/>
  <c r="D20"/>
  <c r="D19"/>
  <c r="D18"/>
  <c r="D5"/>
  <c r="D6"/>
  <c r="D7"/>
  <c r="D8"/>
  <c r="D9"/>
  <c r="D10"/>
  <c r="D11"/>
  <c r="D12"/>
  <c r="D13"/>
  <c r="D14"/>
  <c r="D4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C47"/>
  <c r="C48" s="1"/>
  <c r="G46"/>
  <c r="H46" s="1"/>
  <c r="E46"/>
  <c r="F73" i="3"/>
  <c r="G73" s="1"/>
  <c r="F72"/>
  <c r="G72" s="1"/>
  <c r="F71"/>
  <c r="G71" s="1"/>
  <c r="F70"/>
  <c r="G70" s="1"/>
  <c r="F69"/>
  <c r="G69" s="1"/>
  <c r="F68"/>
  <c r="G68" s="1"/>
  <c r="F67"/>
  <c r="G67" s="1"/>
  <c r="F66"/>
  <c r="G66" s="1"/>
  <c r="F65"/>
  <c r="G65" s="1"/>
  <c r="F64"/>
  <c r="G64" s="1"/>
  <c r="F63"/>
  <c r="G63" s="1"/>
  <c r="F62"/>
  <c r="G62" s="1"/>
  <c r="F61"/>
  <c r="G61" s="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F46"/>
  <c r="G46" s="1"/>
  <c r="F45"/>
  <c r="G45" s="1"/>
  <c r="F44"/>
  <c r="G44" s="1"/>
  <c r="G43"/>
  <c r="F43"/>
  <c r="G42"/>
  <c r="F42"/>
  <c r="G41"/>
  <c r="F41"/>
  <c r="G40"/>
  <c r="F40"/>
  <c r="G39"/>
  <c r="F39"/>
  <c r="F38"/>
  <c r="G38" s="1"/>
  <c r="F37"/>
  <c r="G37" s="1"/>
  <c r="F36"/>
  <c r="G36" s="1"/>
  <c r="F35"/>
  <c r="G35" s="1"/>
  <c r="F34"/>
  <c r="G34" s="1"/>
  <c r="F33"/>
  <c r="G33" s="1"/>
  <c r="F32"/>
  <c r="G32" s="1"/>
  <c r="G31"/>
  <c r="F31"/>
  <c r="F30"/>
  <c r="G30" s="1"/>
  <c r="F29"/>
  <c r="G29" s="1"/>
  <c r="F28"/>
  <c r="G28" s="1"/>
  <c r="F27"/>
  <c r="G27" s="1"/>
  <c r="F26"/>
  <c r="G26" s="1"/>
  <c r="F25"/>
  <c r="G25" s="1"/>
  <c r="F24"/>
  <c r="G24" s="1"/>
  <c r="F23"/>
  <c r="G23" s="1"/>
  <c r="F22"/>
  <c r="G22" s="1"/>
  <c r="F21"/>
  <c r="G21" s="1"/>
  <c r="F20"/>
  <c r="G20" s="1"/>
  <c r="G19"/>
  <c r="F19"/>
  <c r="G18"/>
  <c r="F18"/>
  <c r="G17"/>
  <c r="F17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G5" s="1"/>
  <c r="B5"/>
  <c r="C5" s="1"/>
  <c r="D5" s="1"/>
  <c r="F4"/>
  <c r="G4" s="1"/>
  <c r="C4"/>
  <c r="D4" s="1"/>
  <c r="G42" i="1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C33"/>
  <c r="E33" s="1"/>
  <c r="G32"/>
  <c r="H32" s="1"/>
  <c r="E32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C19"/>
  <c r="C20" s="1"/>
  <c r="G18"/>
  <c r="H18" s="1"/>
  <c r="E18"/>
  <c r="G5"/>
  <c r="H5" s="1"/>
  <c r="G6"/>
  <c r="H6" s="1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C5"/>
  <c r="C6" s="1"/>
  <c r="G4"/>
  <c r="H4" s="1"/>
  <c r="E4"/>
  <c r="I18" l="1"/>
  <c r="J18" s="1"/>
  <c r="K18" s="1"/>
  <c r="I46"/>
  <c r="J46" s="1"/>
  <c r="K46" s="1"/>
  <c r="C49"/>
  <c r="E48"/>
  <c r="I48" s="1"/>
  <c r="J48" s="1"/>
  <c r="K48" s="1"/>
  <c r="E47"/>
  <c r="I47" s="1"/>
  <c r="J47" s="1"/>
  <c r="K47" s="1"/>
  <c r="B6" i="3"/>
  <c r="H4"/>
  <c r="H5"/>
  <c r="I32" i="1"/>
  <c r="J32" s="1"/>
  <c r="K32" s="1"/>
  <c r="I33"/>
  <c r="J33" s="1"/>
  <c r="K33" s="1"/>
  <c r="C34"/>
  <c r="C21"/>
  <c r="E20"/>
  <c r="I20" s="1"/>
  <c r="J20" s="1"/>
  <c r="K20" s="1"/>
  <c r="E19"/>
  <c r="I19" s="1"/>
  <c r="J19" s="1"/>
  <c r="K19" s="1"/>
  <c r="E6"/>
  <c r="I6" s="1"/>
  <c r="J6" s="1"/>
  <c r="K6" s="1"/>
  <c r="C7"/>
  <c r="I4"/>
  <c r="J4" s="1"/>
  <c r="K4" s="1"/>
  <c r="E5"/>
  <c r="I5" s="1"/>
  <c r="J5" s="1"/>
  <c r="K5" s="1"/>
  <c r="C50" l="1"/>
  <c r="E49"/>
  <c r="I49" s="1"/>
  <c r="J49" s="1"/>
  <c r="K49" s="1"/>
  <c r="S4" i="3"/>
  <c r="T4" s="1"/>
  <c r="M4"/>
  <c r="N4" s="1"/>
  <c r="P4"/>
  <c r="Q4" s="1"/>
  <c r="J4"/>
  <c r="K4" s="1"/>
  <c r="C6"/>
  <c r="D6" s="1"/>
  <c r="H6" s="1"/>
  <c r="B7"/>
  <c r="S5"/>
  <c r="T5" s="1"/>
  <c r="M5"/>
  <c r="N5" s="1"/>
  <c r="P5"/>
  <c r="Q5" s="1"/>
  <c r="J5"/>
  <c r="K5" s="1"/>
  <c r="E34" i="1"/>
  <c r="I34" s="1"/>
  <c r="J34" s="1"/>
  <c r="K34" s="1"/>
  <c r="C35"/>
  <c r="C22"/>
  <c r="E21"/>
  <c r="I21" s="1"/>
  <c r="J21" s="1"/>
  <c r="K21" s="1"/>
  <c r="C8"/>
  <c r="E7"/>
  <c r="I7" s="1"/>
  <c r="J7" s="1"/>
  <c r="K7" s="1"/>
  <c r="C51" l="1"/>
  <c r="E50"/>
  <c r="I50" s="1"/>
  <c r="J50" s="1"/>
  <c r="K50" s="1"/>
  <c r="S6" i="3"/>
  <c r="T6" s="1"/>
  <c r="M6"/>
  <c r="N6" s="1"/>
  <c r="P6"/>
  <c r="Q6" s="1"/>
  <c r="J6"/>
  <c r="K6" s="1"/>
  <c r="C7"/>
  <c r="D7" s="1"/>
  <c r="H7" s="1"/>
  <c r="B8"/>
  <c r="E35" i="1"/>
  <c r="I35" s="1"/>
  <c r="J35" s="1"/>
  <c r="K35" s="1"/>
  <c r="C36"/>
  <c r="C23"/>
  <c r="E22"/>
  <c r="I22" s="1"/>
  <c r="J22" s="1"/>
  <c r="K22" s="1"/>
  <c r="C9"/>
  <c r="E8"/>
  <c r="I8" s="1"/>
  <c r="J8" s="1"/>
  <c r="K8" s="1"/>
  <c r="C52" l="1"/>
  <c r="E51"/>
  <c r="I51" s="1"/>
  <c r="J51" s="1"/>
  <c r="K51" s="1"/>
  <c r="S7" i="3"/>
  <c r="T7" s="1"/>
  <c r="M7"/>
  <c r="N7" s="1"/>
  <c r="P7"/>
  <c r="Q7" s="1"/>
  <c r="J7"/>
  <c r="K7" s="1"/>
  <c r="C8"/>
  <c r="D8" s="1"/>
  <c r="H8" s="1"/>
  <c r="B9"/>
  <c r="E36" i="1"/>
  <c r="I36" s="1"/>
  <c r="J36" s="1"/>
  <c r="K36" s="1"/>
  <c r="C37"/>
  <c r="C24"/>
  <c r="E23"/>
  <c r="I23" s="1"/>
  <c r="J23" s="1"/>
  <c r="K23" s="1"/>
  <c r="C10"/>
  <c r="E9"/>
  <c r="I9" s="1"/>
  <c r="J9" s="1"/>
  <c r="K9" s="1"/>
  <c r="C53" l="1"/>
  <c r="E52"/>
  <c r="I52" s="1"/>
  <c r="J52" s="1"/>
  <c r="K52" s="1"/>
  <c r="S8" i="3"/>
  <c r="T8" s="1"/>
  <c r="M8"/>
  <c r="N8" s="1"/>
  <c r="P8"/>
  <c r="Q8" s="1"/>
  <c r="J8"/>
  <c r="K8" s="1"/>
  <c r="C9"/>
  <c r="D9" s="1"/>
  <c r="H9" s="1"/>
  <c r="B10"/>
  <c r="E37" i="1"/>
  <c r="I37" s="1"/>
  <c r="J37" s="1"/>
  <c r="K37" s="1"/>
  <c r="C38"/>
  <c r="C25"/>
  <c r="E24"/>
  <c r="I24" s="1"/>
  <c r="J24" s="1"/>
  <c r="K24" s="1"/>
  <c r="C11"/>
  <c r="E10"/>
  <c r="I10" s="1"/>
  <c r="J10" s="1"/>
  <c r="K10" s="1"/>
  <c r="C54" l="1"/>
  <c r="E53"/>
  <c r="I53" s="1"/>
  <c r="J53" s="1"/>
  <c r="K53" s="1"/>
  <c r="S9" i="3"/>
  <c r="T9" s="1"/>
  <c r="M9"/>
  <c r="N9" s="1"/>
  <c r="P9"/>
  <c r="Q9" s="1"/>
  <c r="J9"/>
  <c r="K9" s="1"/>
  <c r="C10"/>
  <c r="D10" s="1"/>
  <c r="H10" s="1"/>
  <c r="B11"/>
  <c r="E38" i="1"/>
  <c r="I38" s="1"/>
  <c r="J38" s="1"/>
  <c r="K38" s="1"/>
  <c r="C39"/>
  <c r="C26"/>
  <c r="E25"/>
  <c r="I25" s="1"/>
  <c r="J25" s="1"/>
  <c r="K25" s="1"/>
  <c r="C12"/>
  <c r="E11"/>
  <c r="I11" s="1"/>
  <c r="J11" s="1"/>
  <c r="K11" s="1"/>
  <c r="C55" l="1"/>
  <c r="E54"/>
  <c r="I54" s="1"/>
  <c r="J54" s="1"/>
  <c r="K54" s="1"/>
  <c r="S10" i="3"/>
  <c r="T10" s="1"/>
  <c r="M10"/>
  <c r="N10" s="1"/>
  <c r="P10"/>
  <c r="Q10" s="1"/>
  <c r="J10"/>
  <c r="K10" s="1"/>
  <c r="C11"/>
  <c r="D11" s="1"/>
  <c r="H11" s="1"/>
  <c r="B12"/>
  <c r="E39" i="1"/>
  <c r="I39" s="1"/>
  <c r="J39" s="1"/>
  <c r="K39" s="1"/>
  <c r="C40"/>
  <c r="C27"/>
  <c r="E26"/>
  <c r="I26" s="1"/>
  <c r="J26" s="1"/>
  <c r="K26" s="1"/>
  <c r="C13"/>
  <c r="E12"/>
  <c r="I12" s="1"/>
  <c r="J12" s="1"/>
  <c r="K12" s="1"/>
  <c r="C56" l="1"/>
  <c r="E55"/>
  <c r="I55" s="1"/>
  <c r="J55" s="1"/>
  <c r="K55" s="1"/>
  <c r="S11" i="3"/>
  <c r="T11" s="1"/>
  <c r="M11"/>
  <c r="N11" s="1"/>
  <c r="P11"/>
  <c r="Q11" s="1"/>
  <c r="J11"/>
  <c r="K11" s="1"/>
  <c r="C12"/>
  <c r="D12" s="1"/>
  <c r="H12" s="1"/>
  <c r="B13"/>
  <c r="E40" i="1"/>
  <c r="I40" s="1"/>
  <c r="J40" s="1"/>
  <c r="K40" s="1"/>
  <c r="C41"/>
  <c r="C28"/>
  <c r="E27"/>
  <c r="I27" s="1"/>
  <c r="J27" s="1"/>
  <c r="K27" s="1"/>
  <c r="C14"/>
  <c r="E13"/>
  <c r="I13" s="1"/>
  <c r="J13" s="1"/>
  <c r="K13" s="1"/>
  <c r="E56" l="1"/>
  <c r="I56" s="1"/>
  <c r="J56" s="1"/>
  <c r="K56" s="1"/>
  <c r="C13" i="3"/>
  <c r="D13" s="1"/>
  <c r="H13" s="1"/>
  <c r="B14"/>
  <c r="S12"/>
  <c r="T12" s="1"/>
  <c r="M12"/>
  <c r="N12" s="1"/>
  <c r="P12"/>
  <c r="Q12" s="1"/>
  <c r="J12"/>
  <c r="K12" s="1"/>
  <c r="E41" i="1"/>
  <c r="I41" s="1"/>
  <c r="J41" s="1"/>
  <c r="K41" s="1"/>
  <c r="C42"/>
  <c r="E28"/>
  <c r="I28" s="1"/>
  <c r="J28" s="1"/>
  <c r="K28" s="1"/>
  <c r="E14"/>
  <c r="I14" s="1"/>
  <c r="J14" s="1"/>
  <c r="K14" s="1"/>
  <c r="C14" i="3" l="1"/>
  <c r="D14" s="1"/>
  <c r="H14" s="1"/>
  <c r="B15"/>
  <c r="S13"/>
  <c r="T13" s="1"/>
  <c r="M13"/>
  <c r="N13" s="1"/>
  <c r="P13"/>
  <c r="Q13" s="1"/>
  <c r="J13"/>
  <c r="K13" s="1"/>
  <c r="E42" i="1"/>
  <c r="I42" s="1"/>
  <c r="J42" s="1"/>
  <c r="K42" s="1"/>
  <c r="C15" i="3" l="1"/>
  <c r="D15" s="1"/>
  <c r="H15" s="1"/>
  <c r="B16"/>
  <c r="S14"/>
  <c r="T14" s="1"/>
  <c r="M14"/>
  <c r="N14" s="1"/>
  <c r="P14"/>
  <c r="Q14" s="1"/>
  <c r="J14"/>
  <c r="K14" s="1"/>
  <c r="C16" l="1"/>
  <c r="D16" s="1"/>
  <c r="H16" s="1"/>
  <c r="B17"/>
  <c r="S15"/>
  <c r="T15" s="1"/>
  <c r="M15"/>
  <c r="N15" s="1"/>
  <c r="P15"/>
  <c r="Q15" s="1"/>
  <c r="J15"/>
  <c r="K15" s="1"/>
  <c r="C17" l="1"/>
  <c r="D17" s="1"/>
  <c r="H17" s="1"/>
  <c r="B18"/>
  <c r="S16"/>
  <c r="T16" s="1"/>
  <c r="M16"/>
  <c r="N16" s="1"/>
  <c r="P16"/>
  <c r="Q16" s="1"/>
  <c r="J16"/>
  <c r="K16" s="1"/>
  <c r="C18" l="1"/>
  <c r="D18" s="1"/>
  <c r="H18" s="1"/>
  <c r="B19"/>
  <c r="S17"/>
  <c r="T17" s="1"/>
  <c r="M17"/>
  <c r="N17" s="1"/>
  <c r="P17"/>
  <c r="Q17" s="1"/>
  <c r="J17"/>
  <c r="K17" s="1"/>
  <c r="C19" l="1"/>
  <c r="D19" s="1"/>
  <c r="H19" s="1"/>
  <c r="B20"/>
  <c r="S18"/>
  <c r="T18" s="1"/>
  <c r="M18"/>
  <c r="N18" s="1"/>
  <c r="P18"/>
  <c r="Q18" s="1"/>
  <c r="J18"/>
  <c r="K18" s="1"/>
  <c r="C20" l="1"/>
  <c r="D20" s="1"/>
  <c r="H20" s="1"/>
  <c r="B21"/>
  <c r="S19"/>
  <c r="T19" s="1"/>
  <c r="M19"/>
  <c r="N19" s="1"/>
  <c r="P19"/>
  <c r="Q19" s="1"/>
  <c r="J19"/>
  <c r="K19" s="1"/>
  <c r="C21" l="1"/>
  <c r="D21" s="1"/>
  <c r="H21" s="1"/>
  <c r="B22"/>
  <c r="S20"/>
  <c r="T20" s="1"/>
  <c r="M20"/>
  <c r="N20" s="1"/>
  <c r="P20"/>
  <c r="Q20" s="1"/>
  <c r="J20"/>
  <c r="K20" s="1"/>
  <c r="C22" l="1"/>
  <c r="D22" s="1"/>
  <c r="H22" s="1"/>
  <c r="B23"/>
  <c r="S21"/>
  <c r="T21" s="1"/>
  <c r="M21"/>
  <c r="N21" s="1"/>
  <c r="P21"/>
  <c r="Q21" s="1"/>
  <c r="J21"/>
  <c r="K21" s="1"/>
  <c r="C23" l="1"/>
  <c r="D23" s="1"/>
  <c r="H23" s="1"/>
  <c r="B24"/>
  <c r="S22"/>
  <c r="T22" s="1"/>
  <c r="M22"/>
  <c r="N22" s="1"/>
  <c r="P22"/>
  <c r="Q22" s="1"/>
  <c r="J22"/>
  <c r="K22" s="1"/>
  <c r="C24" l="1"/>
  <c r="D24" s="1"/>
  <c r="H24" s="1"/>
  <c r="B25"/>
  <c r="S23"/>
  <c r="T23" s="1"/>
  <c r="P23"/>
  <c r="Q23" s="1"/>
  <c r="M23"/>
  <c r="N23" s="1"/>
  <c r="J23"/>
  <c r="K23" s="1"/>
  <c r="C25" l="1"/>
  <c r="D25" s="1"/>
  <c r="H25" s="1"/>
  <c r="B26"/>
  <c r="S24"/>
  <c r="T24" s="1"/>
  <c r="P24"/>
  <c r="Q24" s="1"/>
  <c r="M24"/>
  <c r="N24" s="1"/>
  <c r="J24"/>
  <c r="K24" s="1"/>
  <c r="C26" l="1"/>
  <c r="D26" s="1"/>
  <c r="H26" s="1"/>
  <c r="B27"/>
  <c r="S25"/>
  <c r="T25" s="1"/>
  <c r="P25"/>
  <c r="Q25" s="1"/>
  <c r="M25"/>
  <c r="N25" s="1"/>
  <c r="J25"/>
  <c r="K25" s="1"/>
  <c r="C27" l="1"/>
  <c r="D27" s="1"/>
  <c r="H27" s="1"/>
  <c r="B28"/>
  <c r="S26"/>
  <c r="T26" s="1"/>
  <c r="P26"/>
  <c r="Q26" s="1"/>
  <c r="M26"/>
  <c r="N26" s="1"/>
  <c r="J26"/>
  <c r="K26" s="1"/>
  <c r="C28" l="1"/>
  <c r="D28" s="1"/>
  <c r="H28" s="1"/>
  <c r="B29"/>
  <c r="S27"/>
  <c r="T27" s="1"/>
  <c r="P27"/>
  <c r="Q27" s="1"/>
  <c r="M27"/>
  <c r="N27" s="1"/>
  <c r="J27"/>
  <c r="K27" s="1"/>
  <c r="C29" l="1"/>
  <c r="D29" s="1"/>
  <c r="H29" s="1"/>
  <c r="B30"/>
  <c r="S28"/>
  <c r="T28" s="1"/>
  <c r="P28"/>
  <c r="Q28" s="1"/>
  <c r="M28"/>
  <c r="N28" s="1"/>
  <c r="J28"/>
  <c r="K28" s="1"/>
  <c r="C30" l="1"/>
  <c r="D30" s="1"/>
  <c r="H30" s="1"/>
  <c r="B31"/>
  <c r="S29"/>
  <c r="T29" s="1"/>
  <c r="P29"/>
  <c r="Q29" s="1"/>
  <c r="M29"/>
  <c r="N29" s="1"/>
  <c r="J29"/>
  <c r="K29" s="1"/>
  <c r="C31" l="1"/>
  <c r="D31" s="1"/>
  <c r="H31" s="1"/>
  <c r="B32"/>
  <c r="S30"/>
  <c r="T30" s="1"/>
  <c r="P30"/>
  <c r="Q30" s="1"/>
  <c r="M30"/>
  <c r="N30" s="1"/>
  <c r="J30"/>
  <c r="K30" s="1"/>
  <c r="C32" l="1"/>
  <c r="D32" s="1"/>
  <c r="H32" s="1"/>
  <c r="B33"/>
  <c r="S31"/>
  <c r="T31" s="1"/>
  <c r="M31"/>
  <c r="N31" s="1"/>
  <c r="P31"/>
  <c r="Q31" s="1"/>
  <c r="J31"/>
  <c r="K31" s="1"/>
  <c r="C33" l="1"/>
  <c r="D33" s="1"/>
  <c r="H33" s="1"/>
  <c r="B34"/>
  <c r="S32"/>
  <c r="T32" s="1"/>
  <c r="M32"/>
  <c r="N32" s="1"/>
  <c r="P32"/>
  <c r="Q32" s="1"/>
  <c r="J32"/>
  <c r="K32" s="1"/>
  <c r="C34" l="1"/>
  <c r="D34" s="1"/>
  <c r="H34" s="1"/>
  <c r="B35"/>
  <c r="S33"/>
  <c r="T33" s="1"/>
  <c r="M33"/>
  <c r="N33" s="1"/>
  <c r="P33"/>
  <c r="Q33" s="1"/>
  <c r="J33"/>
  <c r="K33" s="1"/>
  <c r="C35" l="1"/>
  <c r="D35" s="1"/>
  <c r="H35" s="1"/>
  <c r="B36"/>
  <c r="S34"/>
  <c r="T34" s="1"/>
  <c r="M34"/>
  <c r="N34" s="1"/>
  <c r="P34"/>
  <c r="Q34" s="1"/>
  <c r="J34"/>
  <c r="K34" s="1"/>
  <c r="C36" l="1"/>
  <c r="D36" s="1"/>
  <c r="H36" s="1"/>
  <c r="B37"/>
  <c r="S35"/>
  <c r="T35" s="1"/>
  <c r="M35"/>
  <c r="N35" s="1"/>
  <c r="P35"/>
  <c r="Q35" s="1"/>
  <c r="J35"/>
  <c r="K35" s="1"/>
  <c r="C37" l="1"/>
  <c r="D37" s="1"/>
  <c r="H37" s="1"/>
  <c r="B38"/>
  <c r="S36"/>
  <c r="T36" s="1"/>
  <c r="M36"/>
  <c r="N36" s="1"/>
  <c r="P36"/>
  <c r="Q36" s="1"/>
  <c r="J36"/>
  <c r="K36" s="1"/>
  <c r="C38" l="1"/>
  <c r="D38" s="1"/>
  <c r="H38" s="1"/>
  <c r="B39"/>
  <c r="S37"/>
  <c r="T37" s="1"/>
  <c r="M37"/>
  <c r="N37" s="1"/>
  <c r="P37"/>
  <c r="Q37" s="1"/>
  <c r="J37"/>
  <c r="K37" s="1"/>
  <c r="C39" l="1"/>
  <c r="D39" s="1"/>
  <c r="H39" s="1"/>
  <c r="B40"/>
  <c r="S38"/>
  <c r="T38" s="1"/>
  <c r="M38"/>
  <c r="N38" s="1"/>
  <c r="P38"/>
  <c r="Q38" s="1"/>
  <c r="J38"/>
  <c r="K38" s="1"/>
  <c r="C40" l="1"/>
  <c r="D40" s="1"/>
  <c r="H40" s="1"/>
  <c r="B41"/>
  <c r="S39"/>
  <c r="T39" s="1"/>
  <c r="M39"/>
  <c r="N39" s="1"/>
  <c r="P39"/>
  <c r="Q39" s="1"/>
  <c r="J39"/>
  <c r="K39" s="1"/>
  <c r="C41" l="1"/>
  <c r="D41" s="1"/>
  <c r="H41" s="1"/>
  <c r="B42"/>
  <c r="S40"/>
  <c r="T40" s="1"/>
  <c r="M40"/>
  <c r="N40" s="1"/>
  <c r="P40"/>
  <c r="Q40" s="1"/>
  <c r="J40"/>
  <c r="K40" s="1"/>
  <c r="C42" l="1"/>
  <c r="D42" s="1"/>
  <c r="H42" s="1"/>
  <c r="B43"/>
  <c r="S41"/>
  <c r="T41" s="1"/>
  <c r="M41"/>
  <c r="N41" s="1"/>
  <c r="P41"/>
  <c r="Q41" s="1"/>
  <c r="J41"/>
  <c r="K41" s="1"/>
  <c r="C43" l="1"/>
  <c r="D43" s="1"/>
  <c r="H43" s="1"/>
  <c r="B44"/>
  <c r="S42"/>
  <c r="T42" s="1"/>
  <c r="M42"/>
  <c r="N42" s="1"/>
  <c r="P42"/>
  <c r="Q42" s="1"/>
  <c r="J42"/>
  <c r="K42" s="1"/>
  <c r="C44" l="1"/>
  <c r="D44" s="1"/>
  <c r="H44" s="1"/>
  <c r="B45"/>
  <c r="S43"/>
  <c r="T43" s="1"/>
  <c r="M43"/>
  <c r="N43" s="1"/>
  <c r="P43"/>
  <c r="Q43" s="1"/>
  <c r="J43"/>
  <c r="K43" s="1"/>
  <c r="C45" l="1"/>
  <c r="D45" s="1"/>
  <c r="H45" s="1"/>
  <c r="B46"/>
  <c r="S44"/>
  <c r="T44" s="1"/>
  <c r="M44"/>
  <c r="N44" s="1"/>
  <c r="P44"/>
  <c r="Q44" s="1"/>
  <c r="J44"/>
  <c r="K44" s="1"/>
  <c r="C46" l="1"/>
  <c r="D46" s="1"/>
  <c r="H46" s="1"/>
  <c r="B47"/>
  <c r="S45"/>
  <c r="T45" s="1"/>
  <c r="M45"/>
  <c r="N45" s="1"/>
  <c r="P45"/>
  <c r="Q45" s="1"/>
  <c r="J45"/>
  <c r="K45" s="1"/>
  <c r="C47" l="1"/>
  <c r="D47" s="1"/>
  <c r="H47" s="1"/>
  <c r="B48"/>
  <c r="S46"/>
  <c r="T46" s="1"/>
  <c r="M46"/>
  <c r="N46" s="1"/>
  <c r="P46"/>
  <c r="Q46" s="1"/>
  <c r="J46"/>
  <c r="K46" s="1"/>
  <c r="C48" l="1"/>
  <c r="D48" s="1"/>
  <c r="H48" s="1"/>
  <c r="B49"/>
  <c r="S47"/>
  <c r="T47" s="1"/>
  <c r="M47"/>
  <c r="N47" s="1"/>
  <c r="P47"/>
  <c r="Q47" s="1"/>
  <c r="J47"/>
  <c r="K47" s="1"/>
  <c r="C49" l="1"/>
  <c r="D49" s="1"/>
  <c r="H49" s="1"/>
  <c r="B50"/>
  <c r="S48"/>
  <c r="T48" s="1"/>
  <c r="M48"/>
  <c r="N48" s="1"/>
  <c r="P48"/>
  <c r="Q48" s="1"/>
  <c r="J48"/>
  <c r="K48" s="1"/>
  <c r="C50" l="1"/>
  <c r="D50" s="1"/>
  <c r="H50" s="1"/>
  <c r="B51"/>
  <c r="S49"/>
  <c r="T49" s="1"/>
  <c r="M49"/>
  <c r="N49" s="1"/>
  <c r="P49"/>
  <c r="Q49" s="1"/>
  <c r="J49"/>
  <c r="K49" s="1"/>
  <c r="C51" l="1"/>
  <c r="D51" s="1"/>
  <c r="H51" s="1"/>
  <c r="B52"/>
  <c r="S50"/>
  <c r="T50" s="1"/>
  <c r="M50"/>
  <c r="N50" s="1"/>
  <c r="P50"/>
  <c r="Q50" s="1"/>
  <c r="J50"/>
  <c r="K50" s="1"/>
  <c r="C52" l="1"/>
  <c r="D52" s="1"/>
  <c r="H52" s="1"/>
  <c r="B53"/>
  <c r="S51"/>
  <c r="T51" s="1"/>
  <c r="M51"/>
  <c r="N51" s="1"/>
  <c r="P51"/>
  <c r="Q51" s="1"/>
  <c r="J51"/>
  <c r="K51" s="1"/>
  <c r="C53" l="1"/>
  <c r="D53" s="1"/>
  <c r="H53" s="1"/>
  <c r="B54"/>
  <c r="S52"/>
  <c r="T52" s="1"/>
  <c r="M52"/>
  <c r="N52" s="1"/>
  <c r="P52"/>
  <c r="Q52" s="1"/>
  <c r="J52"/>
  <c r="K52" s="1"/>
  <c r="C54" l="1"/>
  <c r="D54" s="1"/>
  <c r="H54" s="1"/>
  <c r="B55"/>
  <c r="S53"/>
  <c r="T53" s="1"/>
  <c r="M53"/>
  <c r="N53" s="1"/>
  <c r="P53"/>
  <c r="Q53" s="1"/>
  <c r="J53"/>
  <c r="K53" s="1"/>
  <c r="C55" l="1"/>
  <c r="D55" s="1"/>
  <c r="H55" s="1"/>
  <c r="B56"/>
  <c r="S54"/>
  <c r="T54" s="1"/>
  <c r="M54"/>
  <c r="N54" s="1"/>
  <c r="P54"/>
  <c r="Q54" s="1"/>
  <c r="J54"/>
  <c r="K54" s="1"/>
  <c r="C56" l="1"/>
  <c r="D56" s="1"/>
  <c r="H56" s="1"/>
  <c r="B57"/>
  <c r="S55"/>
  <c r="T55" s="1"/>
  <c r="M55"/>
  <c r="N55" s="1"/>
  <c r="P55"/>
  <c r="Q55" s="1"/>
  <c r="J55"/>
  <c r="K55" s="1"/>
  <c r="C57" l="1"/>
  <c r="D57" s="1"/>
  <c r="H57" s="1"/>
  <c r="B58"/>
  <c r="S56"/>
  <c r="T56" s="1"/>
  <c r="M56"/>
  <c r="N56" s="1"/>
  <c r="P56"/>
  <c r="Q56" s="1"/>
  <c r="J56"/>
  <c r="K56" s="1"/>
  <c r="C58" l="1"/>
  <c r="D58" s="1"/>
  <c r="H58" s="1"/>
  <c r="B59"/>
  <c r="S57"/>
  <c r="T57" s="1"/>
  <c r="M57"/>
  <c r="N57" s="1"/>
  <c r="P57"/>
  <c r="Q57" s="1"/>
  <c r="J57"/>
  <c r="K57" s="1"/>
  <c r="C59" l="1"/>
  <c r="D59" s="1"/>
  <c r="H59" s="1"/>
  <c r="B60"/>
  <c r="S58"/>
  <c r="T58" s="1"/>
  <c r="M58"/>
  <c r="N58" s="1"/>
  <c r="P58"/>
  <c r="Q58" s="1"/>
  <c r="J58"/>
  <c r="K58" s="1"/>
  <c r="C60" l="1"/>
  <c r="D60" s="1"/>
  <c r="H60" s="1"/>
  <c r="B61"/>
  <c r="S59"/>
  <c r="T59" s="1"/>
  <c r="M59"/>
  <c r="N59" s="1"/>
  <c r="P59"/>
  <c r="Q59" s="1"/>
  <c r="J59"/>
  <c r="K59" s="1"/>
  <c r="C61" l="1"/>
  <c r="D61" s="1"/>
  <c r="H61" s="1"/>
  <c r="B62"/>
  <c r="S60"/>
  <c r="T60" s="1"/>
  <c r="M60"/>
  <c r="N60" s="1"/>
  <c r="P60"/>
  <c r="Q60" s="1"/>
  <c r="J60"/>
  <c r="K60" s="1"/>
  <c r="C62" l="1"/>
  <c r="D62" s="1"/>
  <c r="H62" s="1"/>
  <c r="B63"/>
  <c r="S61"/>
  <c r="T61" s="1"/>
  <c r="M61"/>
  <c r="N61" s="1"/>
  <c r="P61"/>
  <c r="Q61" s="1"/>
  <c r="J61"/>
  <c r="K61" s="1"/>
  <c r="C63" l="1"/>
  <c r="D63" s="1"/>
  <c r="H63" s="1"/>
  <c r="B64"/>
  <c r="S62"/>
  <c r="T62" s="1"/>
  <c r="M62"/>
  <c r="N62" s="1"/>
  <c r="P62"/>
  <c r="Q62" s="1"/>
  <c r="J62"/>
  <c r="K62" s="1"/>
  <c r="C64" l="1"/>
  <c r="D64" s="1"/>
  <c r="H64" s="1"/>
  <c r="B65"/>
  <c r="S63"/>
  <c r="T63" s="1"/>
  <c r="M63"/>
  <c r="N63" s="1"/>
  <c r="P63"/>
  <c r="Q63" s="1"/>
  <c r="J63"/>
  <c r="K63" s="1"/>
  <c r="C65" l="1"/>
  <c r="D65" s="1"/>
  <c r="H65" s="1"/>
  <c r="B66"/>
  <c r="S64"/>
  <c r="T64" s="1"/>
  <c r="M64"/>
  <c r="N64" s="1"/>
  <c r="P64"/>
  <c r="Q64" s="1"/>
  <c r="J64"/>
  <c r="K64" s="1"/>
  <c r="C66" l="1"/>
  <c r="D66" s="1"/>
  <c r="H66" s="1"/>
  <c r="B67"/>
  <c r="S65"/>
  <c r="T65" s="1"/>
  <c r="M65"/>
  <c r="N65" s="1"/>
  <c r="P65"/>
  <c r="Q65" s="1"/>
  <c r="J65"/>
  <c r="K65" s="1"/>
  <c r="C67" l="1"/>
  <c r="D67" s="1"/>
  <c r="H67" s="1"/>
  <c r="B68"/>
  <c r="S66"/>
  <c r="T66" s="1"/>
  <c r="M66"/>
  <c r="N66" s="1"/>
  <c r="P66"/>
  <c r="Q66" s="1"/>
  <c r="J66"/>
  <c r="K66" s="1"/>
  <c r="C68" l="1"/>
  <c r="D68" s="1"/>
  <c r="H68" s="1"/>
  <c r="B69"/>
  <c r="S67"/>
  <c r="T67" s="1"/>
  <c r="M67"/>
  <c r="N67" s="1"/>
  <c r="P67"/>
  <c r="Q67" s="1"/>
  <c r="J67"/>
  <c r="K67" s="1"/>
  <c r="C69" l="1"/>
  <c r="D69" s="1"/>
  <c r="H69" s="1"/>
  <c r="B70"/>
  <c r="S68"/>
  <c r="T68" s="1"/>
  <c r="M68"/>
  <c r="N68" s="1"/>
  <c r="P68"/>
  <c r="Q68" s="1"/>
  <c r="J68"/>
  <c r="K68" s="1"/>
  <c r="C70" l="1"/>
  <c r="D70" s="1"/>
  <c r="H70" s="1"/>
  <c r="B71"/>
  <c r="S69"/>
  <c r="T69" s="1"/>
  <c r="M69"/>
  <c r="N69" s="1"/>
  <c r="P69"/>
  <c r="Q69" s="1"/>
  <c r="J69"/>
  <c r="K69" s="1"/>
  <c r="C71" l="1"/>
  <c r="D71" s="1"/>
  <c r="H71" s="1"/>
  <c r="B72"/>
  <c r="S70"/>
  <c r="T70" s="1"/>
  <c r="M70"/>
  <c r="N70" s="1"/>
  <c r="P70"/>
  <c r="Q70" s="1"/>
  <c r="J70"/>
  <c r="K70" s="1"/>
  <c r="C72" l="1"/>
  <c r="D72" s="1"/>
  <c r="H72" s="1"/>
  <c r="B73"/>
  <c r="C73" s="1"/>
  <c r="D73" s="1"/>
  <c r="H73" s="1"/>
  <c r="S71"/>
  <c r="T71" s="1"/>
  <c r="M71"/>
  <c r="N71" s="1"/>
  <c r="P71"/>
  <c r="Q71" s="1"/>
  <c r="J71"/>
  <c r="K71" s="1"/>
  <c r="S73" l="1"/>
  <c r="T73" s="1"/>
  <c r="M73"/>
  <c r="N73" s="1"/>
  <c r="P73"/>
  <c r="Q73" s="1"/>
  <c r="J73"/>
  <c r="K73" s="1"/>
  <c r="S72"/>
  <c r="T72" s="1"/>
  <c r="M72"/>
  <c r="N72" s="1"/>
  <c r="P72"/>
  <c r="Q72" s="1"/>
  <c r="J72"/>
  <c r="K72" s="1"/>
</calcChain>
</file>

<file path=xl/sharedStrings.xml><?xml version="1.0" encoding="utf-8"?>
<sst xmlns="http://schemas.openxmlformats.org/spreadsheetml/2006/main" count="141" uniqueCount="41">
  <si>
    <t>n</t>
  </si>
  <si>
    <t>λ</t>
  </si>
  <si>
    <t>b</t>
  </si>
  <si>
    <t>α</t>
  </si>
  <si>
    <t>β</t>
  </si>
  <si>
    <t>Littrow</t>
  </si>
  <si>
    <t>L/mm</t>
  </si>
  <si>
    <t>nλ</t>
  </si>
  <si>
    <t>nλ/2b</t>
  </si>
  <si>
    <t>=</t>
  </si>
  <si>
    <t>b(sinα+sinβ)</t>
  </si>
  <si>
    <t>b(sinα+sinα)</t>
  </si>
  <si>
    <t>2bsinα</t>
  </si>
  <si>
    <t>sinα</t>
  </si>
  <si>
    <t>arcsin (nλ/2b)</t>
  </si>
  <si>
    <t>Grating Order</t>
  </si>
  <si>
    <t>Wavelenght</t>
  </si>
  <si>
    <t>Lines/mm</t>
  </si>
  <si>
    <t>Angle of Grating</t>
  </si>
  <si>
    <t>Distance Between Lines</t>
  </si>
  <si>
    <t>Lines/m</t>
  </si>
  <si>
    <t>Grating Equation</t>
  </si>
  <si>
    <t>α radians</t>
  </si>
  <si>
    <t>α degrees</t>
  </si>
  <si>
    <t>Degrees</t>
  </si>
  <si>
    <t>Radians</t>
  </si>
  <si>
    <t>λ in Å</t>
  </si>
  <si>
    <t>Wavelenght n = 1</t>
  </si>
  <si>
    <t>Wavelenght n = 2</t>
  </si>
  <si>
    <t>Wavelenght n = 3</t>
  </si>
  <si>
    <t>Wavelenght n = 4</t>
  </si>
  <si>
    <t>n = 1</t>
  </si>
  <si>
    <t>n = 3</t>
  </si>
  <si>
    <t>n =2</t>
  </si>
  <si>
    <t>n = 4</t>
  </si>
  <si>
    <t>Order</t>
  </si>
  <si>
    <t>Order 1</t>
  </si>
  <si>
    <t>Order 2</t>
  </si>
  <si>
    <t>Order 3</t>
  </si>
  <si>
    <t>Order 4</t>
  </si>
  <si>
    <t xml:space="preserve">Excel Spread Sheet by David Haworth, http://www.stargazing.net/david/ </t>
  </si>
</sst>
</file>

<file path=xl/styles.xml><?xml version="1.0" encoding="utf-8"?>
<styleSheet xmlns="http://schemas.openxmlformats.org/spreadsheetml/2006/main">
  <numFmts count="4">
    <numFmt numFmtId="164" formatCode="#,###\ \Å"/>
    <numFmt numFmtId="167" formatCode="0.00\°"/>
    <numFmt numFmtId="168" formatCode="0\°"/>
    <numFmt numFmtId="169" formatCode="0.0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11" fontId="0" fillId="0" borderId="0" xfId="0" applyNumberFormat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11" fontId="0" fillId="3" borderId="1" xfId="0" applyNumberForma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5" xfId="0" quotePrefix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 wrapText="1"/>
    </xf>
    <xf numFmtId="0" fontId="0" fillId="2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1" fontId="0" fillId="3" borderId="12" xfId="0" applyNumberFormat="1" applyFill="1" applyBorder="1" applyAlignment="1">
      <alignment horizontal="center"/>
    </xf>
    <xf numFmtId="0" fontId="0" fillId="2" borderId="15" xfId="0" applyFill="1" applyBorder="1"/>
    <xf numFmtId="0" fontId="0" fillId="2" borderId="9" xfId="0" applyFill="1" applyBorder="1"/>
    <xf numFmtId="0" fontId="0" fillId="2" borderId="11" xfId="0" applyFill="1" applyBorder="1"/>
    <xf numFmtId="0" fontId="2" fillId="3" borderId="16" xfId="0" applyFont="1" applyFill="1" applyBorder="1" applyAlignment="1">
      <alignment horizontal="center"/>
    </xf>
    <xf numFmtId="0" fontId="0" fillId="3" borderId="16" xfId="0" quotePrefix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0" fillId="3" borderId="14" xfId="0" quotePrefix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0" fillId="3" borderId="19" xfId="0" quotePrefix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0" fillId="3" borderId="12" xfId="0" applyFill="1" applyBorder="1" applyAlignment="1">
      <alignment horizontal="center"/>
    </xf>
    <xf numFmtId="164" fontId="0" fillId="0" borderId="0" xfId="0" applyNumberFormat="1"/>
    <xf numFmtId="167" fontId="0" fillId="3" borderId="10" xfId="0" applyNumberFormat="1" applyFill="1" applyBorder="1" applyAlignment="1">
      <alignment horizontal="center"/>
    </xf>
    <xf numFmtId="167" fontId="0" fillId="3" borderId="13" xfId="0" applyNumberFormat="1" applyFill="1" applyBorder="1" applyAlignment="1">
      <alignment horizontal="center"/>
    </xf>
    <xf numFmtId="167" fontId="0" fillId="3" borderId="18" xfId="0" applyNumberFormat="1" applyFill="1" applyBorder="1" applyAlignment="1">
      <alignment horizontal="center"/>
    </xf>
    <xf numFmtId="167" fontId="0" fillId="0" borderId="0" xfId="0" applyNumberFormat="1"/>
    <xf numFmtId="49" fontId="3" fillId="2" borderId="3" xfId="0" applyNumberFormat="1" applyFont="1" applyFill="1" applyBorder="1" applyAlignment="1">
      <alignment horizontal="center" wrapText="1"/>
    </xf>
    <xf numFmtId="11" fontId="0" fillId="3" borderId="1" xfId="0" applyNumberFormat="1" applyFill="1" applyBorder="1"/>
    <xf numFmtId="164" fontId="0" fillId="3" borderId="1" xfId="0" applyNumberFormat="1" applyFill="1" applyBorder="1"/>
    <xf numFmtId="49" fontId="3" fillId="2" borderId="4" xfId="0" applyNumberFormat="1" applyFont="1" applyFill="1" applyBorder="1" applyAlignment="1">
      <alignment horizontal="center" wrapText="1"/>
    </xf>
    <xf numFmtId="49" fontId="3" fillId="2" borderId="5" xfId="0" applyNumberFormat="1" applyFont="1" applyFill="1" applyBorder="1" applyAlignment="1">
      <alignment horizontal="center" wrapText="1"/>
    </xf>
    <xf numFmtId="49" fontId="3" fillId="2" borderId="6" xfId="0" applyNumberFormat="1" applyFont="1" applyFill="1" applyBorder="1" applyAlignment="1">
      <alignment horizontal="center" wrapText="1"/>
    </xf>
    <xf numFmtId="49" fontId="1" fillId="2" borderId="24" xfId="0" applyNumberFormat="1" applyFont="1" applyFill="1" applyBorder="1" applyAlignment="1">
      <alignment horizontal="center" wrapText="1"/>
    </xf>
    <xf numFmtId="49" fontId="3" fillId="2" borderId="25" xfId="0" applyNumberFormat="1" applyFont="1" applyFill="1" applyBorder="1" applyAlignment="1">
      <alignment horizontal="center" wrapText="1"/>
    </xf>
    <xf numFmtId="168" fontId="0" fillId="3" borderId="9" xfId="0" applyNumberFormat="1" applyFill="1" applyBorder="1"/>
    <xf numFmtId="164" fontId="0" fillId="3" borderId="10" xfId="0" applyNumberFormat="1" applyFill="1" applyBorder="1"/>
    <xf numFmtId="168" fontId="0" fillId="3" borderId="11" xfId="0" applyNumberFormat="1" applyFill="1" applyBorder="1"/>
    <xf numFmtId="11" fontId="0" fillId="3" borderId="12" xfId="0" applyNumberFormat="1" applyFill="1" applyBorder="1"/>
    <xf numFmtId="164" fontId="0" fillId="3" borderId="12" xfId="0" applyNumberFormat="1" applyFill="1" applyBorder="1"/>
    <xf numFmtId="164" fontId="0" fillId="3" borderId="13" xfId="0" applyNumberFormat="1" applyFill="1" applyBorder="1"/>
    <xf numFmtId="169" fontId="0" fillId="3" borderId="1" xfId="0" applyNumberFormat="1" applyFill="1" applyBorder="1"/>
    <xf numFmtId="169" fontId="0" fillId="3" borderId="12" xfId="0" applyNumberFormat="1" applyFill="1" applyBorder="1"/>
    <xf numFmtId="49" fontId="3" fillId="2" borderId="2" xfId="0" applyNumberFormat="1" applyFont="1" applyFill="1" applyBorder="1" applyAlignment="1">
      <alignment horizontal="center" wrapText="1"/>
    </xf>
    <xf numFmtId="49" fontId="1" fillId="2" borderId="7" xfId="0" applyNumberFormat="1" applyFont="1" applyFill="1" applyBorder="1" applyAlignment="1">
      <alignment horizontal="center" wrapText="1"/>
    </xf>
    <xf numFmtId="49" fontId="3" fillId="2" borderId="8" xfId="0" applyNumberFormat="1" applyFont="1" applyFill="1" applyBorder="1" applyAlignment="1">
      <alignment horizontal="center" wrapText="1"/>
    </xf>
    <xf numFmtId="168" fontId="0" fillId="3" borderId="9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168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 wrapText="1"/>
    </xf>
    <xf numFmtId="167" fontId="0" fillId="3" borderId="1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167" fontId="0" fillId="3" borderId="12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L200 Grating</a:t>
            </a:r>
            <a:r>
              <a:rPr lang="en-US" baseline="0"/>
              <a:t> Angle Versus </a:t>
            </a:r>
            <a:r>
              <a:rPr lang="el-GR" baseline="0"/>
              <a:t>λ</a:t>
            </a:r>
            <a:r>
              <a:rPr lang="en-US" baseline="0"/>
              <a:t> at </a:t>
            </a:r>
            <a:r>
              <a:rPr lang="en-US" sz="1800" b="1" i="0" u="none" strike="noStrike" baseline="0"/>
              <a:t>600L/mm </a:t>
            </a:r>
            <a:r>
              <a:rPr lang="en-US" baseline="0"/>
              <a:t>Grating Orders 1, 2, 3 &amp; 4 </a:t>
            </a:r>
            <a:endParaRPr lang="en-US"/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AngleTable!$C$76</c:f>
              <c:strCache>
                <c:ptCount val="1"/>
                <c:pt idx="0">
                  <c:v>n = 1</c:v>
                </c:pt>
              </c:strCache>
            </c:strRef>
          </c:tx>
          <c:marker>
            <c:symbol val="none"/>
          </c:marker>
          <c:xVal>
            <c:numRef>
              <c:f>AngleTable!$B$77:$B$146</c:f>
              <c:numCache>
                <c:formatCode>0\°</c:formatCode>
                <c:ptCount val="70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  <c:pt idx="56">
                  <c:v>61</c:v>
                </c:pt>
                <c:pt idx="57">
                  <c:v>62</c:v>
                </c:pt>
                <c:pt idx="58">
                  <c:v>63</c:v>
                </c:pt>
                <c:pt idx="59">
                  <c:v>64</c:v>
                </c:pt>
                <c:pt idx="60">
                  <c:v>65</c:v>
                </c:pt>
                <c:pt idx="61">
                  <c:v>66</c:v>
                </c:pt>
                <c:pt idx="62">
                  <c:v>67</c:v>
                </c:pt>
                <c:pt idx="63">
                  <c:v>68</c:v>
                </c:pt>
                <c:pt idx="64">
                  <c:v>69</c:v>
                </c:pt>
                <c:pt idx="65">
                  <c:v>70</c:v>
                </c:pt>
                <c:pt idx="66">
                  <c:v>71</c:v>
                </c:pt>
                <c:pt idx="67">
                  <c:v>72</c:v>
                </c:pt>
                <c:pt idx="68">
                  <c:v>73</c:v>
                </c:pt>
                <c:pt idx="69">
                  <c:v>74</c:v>
                </c:pt>
              </c:numCache>
            </c:numRef>
          </c:xVal>
          <c:yVal>
            <c:numRef>
              <c:f>AngleTable!$C$77:$C$146</c:f>
              <c:numCache>
                <c:formatCode>#,###\ \Å</c:formatCode>
                <c:ptCount val="70"/>
                <c:pt idx="1">
                  <c:v>3484.2821089217819</c:v>
                </c:pt>
                <c:pt idx="2">
                  <c:v>4062.3114468382491</c:v>
                </c:pt>
                <c:pt idx="3">
                  <c:v>4639.1033653355153</c:v>
                </c:pt>
                <c:pt idx="4">
                  <c:v>5214.4821680076957</c:v>
                </c:pt>
                <c:pt idx="5">
                  <c:v>5788.2725888976775</c:v>
                </c:pt>
                <c:pt idx="6">
                  <c:v>6360.2998458848269</c:v>
                </c:pt>
                <c:pt idx="7">
                  <c:v>6930.38969392531</c:v>
                </c:pt>
                <c:pt idx="8">
                  <c:v>7498.3684781288339</c:v>
                </c:pt>
                <c:pt idx="9">
                  <c:v>8064.0631866555905</c:v>
                </c:pt>
              </c:numCache>
            </c:numRef>
          </c:yVal>
        </c:ser>
        <c:ser>
          <c:idx val="1"/>
          <c:order val="1"/>
          <c:tx>
            <c:strRef>
              <c:f>AngleTable!$D$76</c:f>
              <c:strCache>
                <c:ptCount val="1"/>
                <c:pt idx="0">
                  <c:v>n =2</c:v>
                </c:pt>
              </c:strCache>
            </c:strRef>
          </c:tx>
          <c:marker>
            <c:symbol val="none"/>
          </c:marker>
          <c:xVal>
            <c:numRef>
              <c:f>AngleTable!$B$77:$B$146</c:f>
              <c:numCache>
                <c:formatCode>0\°</c:formatCode>
                <c:ptCount val="70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  <c:pt idx="56">
                  <c:v>61</c:v>
                </c:pt>
                <c:pt idx="57">
                  <c:v>62</c:v>
                </c:pt>
                <c:pt idx="58">
                  <c:v>63</c:v>
                </c:pt>
                <c:pt idx="59">
                  <c:v>64</c:v>
                </c:pt>
                <c:pt idx="60">
                  <c:v>65</c:v>
                </c:pt>
                <c:pt idx="61">
                  <c:v>66</c:v>
                </c:pt>
                <c:pt idx="62">
                  <c:v>67</c:v>
                </c:pt>
                <c:pt idx="63">
                  <c:v>68</c:v>
                </c:pt>
                <c:pt idx="64">
                  <c:v>69</c:v>
                </c:pt>
                <c:pt idx="65">
                  <c:v>70</c:v>
                </c:pt>
                <c:pt idx="66">
                  <c:v>71</c:v>
                </c:pt>
                <c:pt idx="67">
                  <c:v>72</c:v>
                </c:pt>
                <c:pt idx="68">
                  <c:v>73</c:v>
                </c:pt>
                <c:pt idx="69">
                  <c:v>74</c:v>
                </c:pt>
              </c:numCache>
            </c:numRef>
          </c:xVal>
          <c:yVal>
            <c:numRef>
              <c:f>AngleTable!$D$77:$D$146</c:f>
              <c:numCache>
                <c:formatCode>#,###\ \Å</c:formatCode>
                <c:ptCount val="70"/>
                <c:pt idx="8">
                  <c:v>3749.1842390644169</c:v>
                </c:pt>
                <c:pt idx="9">
                  <c:v>4032.0315933277952</c:v>
                </c:pt>
                <c:pt idx="10">
                  <c:v>4313.6507517086793</c:v>
                </c:pt>
                <c:pt idx="11">
                  <c:v>4593.9559302833195</c:v>
                </c:pt>
                <c:pt idx="12">
                  <c:v>4872.8617453789466</c:v>
                </c:pt>
                <c:pt idx="13">
                  <c:v>5150.2832395824571</c:v>
                </c:pt>
                <c:pt idx="14">
                  <c:v>5426.1359076192766</c:v>
                </c:pt>
                <c:pt idx="15">
                  <c:v>5700.3357220944781</c:v>
                </c:pt>
                <c:pt idx="16">
                  <c:v>5972.7991590883385</c:v>
                </c:pt>
                <c:pt idx="17">
                  <c:v>6243.4432235985332</c:v>
                </c:pt>
                <c:pt idx="18">
                  <c:v>6512.1854748212281</c:v>
                </c:pt>
                <c:pt idx="19">
                  <c:v>6778.9440512633364</c:v>
                </c:pt>
                <c:pt idx="20">
                  <c:v>7043.6376956783242</c:v>
                </c:pt>
                <c:pt idx="21">
                  <c:v>7306.1857798179562</c:v>
                </c:pt>
                <c:pt idx="22">
                  <c:v>7566.508328992446</c:v>
                </c:pt>
                <c:pt idx="23">
                  <c:v>7824.5260464315134</c:v>
                </c:pt>
                <c:pt idx="24">
                  <c:v>8080.1603374389515</c:v>
                </c:pt>
              </c:numCache>
            </c:numRef>
          </c:yVal>
        </c:ser>
        <c:ser>
          <c:idx val="2"/>
          <c:order val="2"/>
          <c:tx>
            <c:strRef>
              <c:f>AngleTable!$E$76</c:f>
              <c:strCache>
                <c:ptCount val="1"/>
                <c:pt idx="0">
                  <c:v>n = 3</c:v>
                </c:pt>
              </c:strCache>
            </c:strRef>
          </c:tx>
          <c:marker>
            <c:symbol val="none"/>
          </c:marker>
          <c:xVal>
            <c:numRef>
              <c:f>AngleTable!$B$77:$B$146</c:f>
              <c:numCache>
                <c:formatCode>0\°</c:formatCode>
                <c:ptCount val="70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  <c:pt idx="56">
                  <c:v>61</c:v>
                </c:pt>
                <c:pt idx="57">
                  <c:v>62</c:v>
                </c:pt>
                <c:pt idx="58">
                  <c:v>63</c:v>
                </c:pt>
                <c:pt idx="59">
                  <c:v>64</c:v>
                </c:pt>
                <c:pt idx="60">
                  <c:v>65</c:v>
                </c:pt>
                <c:pt idx="61">
                  <c:v>66</c:v>
                </c:pt>
                <c:pt idx="62">
                  <c:v>67</c:v>
                </c:pt>
                <c:pt idx="63">
                  <c:v>68</c:v>
                </c:pt>
                <c:pt idx="64">
                  <c:v>69</c:v>
                </c:pt>
                <c:pt idx="65">
                  <c:v>70</c:v>
                </c:pt>
                <c:pt idx="66">
                  <c:v>71</c:v>
                </c:pt>
                <c:pt idx="67">
                  <c:v>72</c:v>
                </c:pt>
                <c:pt idx="68">
                  <c:v>73</c:v>
                </c:pt>
                <c:pt idx="69">
                  <c:v>74</c:v>
                </c:pt>
              </c:numCache>
            </c:numRef>
          </c:xVal>
          <c:yVal>
            <c:numRef>
              <c:f>AngleTable!$E$77:$E$146</c:f>
              <c:numCache>
                <c:formatCode>#,###\ \Å</c:formatCode>
                <c:ptCount val="70"/>
                <c:pt idx="16">
                  <c:v>3981.866106058892</c:v>
                </c:pt>
                <c:pt idx="17">
                  <c:v>4162.2954823990221</c:v>
                </c:pt>
                <c:pt idx="18">
                  <c:v>4341.4569832141524</c:v>
                </c:pt>
                <c:pt idx="19">
                  <c:v>4519.296034175557</c:v>
                </c:pt>
                <c:pt idx="20">
                  <c:v>4695.7584637855489</c:v>
                </c:pt>
                <c:pt idx="21">
                  <c:v>4870.7905198786384</c:v>
                </c:pt>
                <c:pt idx="22">
                  <c:v>5044.3388859949646</c:v>
                </c:pt>
                <c:pt idx="23">
                  <c:v>5216.3506976210092</c:v>
                </c:pt>
                <c:pt idx="24">
                  <c:v>5386.7735582926343</c:v>
                </c:pt>
                <c:pt idx="25">
                  <c:v>5555.5555555555547</c:v>
                </c:pt>
                <c:pt idx="26">
                  <c:v>5722.6452767783794</c:v>
                </c:pt>
                <c:pt idx="27">
                  <c:v>5887.9918248133881</c:v>
                </c:pt>
                <c:pt idx="28">
                  <c:v>6051.5448335003011</c:v>
                </c:pt>
                <c:pt idx="29">
                  <c:v>6213.2544830082988</c:v>
                </c:pt>
                <c:pt idx="30">
                  <c:v>6373.071515011623</c:v>
                </c:pt>
                <c:pt idx="31">
                  <c:v>6530.9472476941464</c:v>
                </c:pt>
                <c:pt idx="32">
                  <c:v>6686.8335905783142</c:v>
                </c:pt>
                <c:pt idx="33">
                  <c:v>6840.6830591739808</c:v>
                </c:pt>
                <c:pt idx="34">
                  <c:v>6992.4487894426384</c:v>
                </c:pt>
                <c:pt idx="35">
                  <c:v>7142.084552072658</c:v>
                </c:pt>
                <c:pt idx="36">
                  <c:v>7289.544766561191</c:v>
                </c:pt>
                <c:pt idx="37">
                  <c:v>7434.784515098424</c:v>
                </c:pt>
                <c:pt idx="38">
                  <c:v>7577.7595562499828</c:v>
                </c:pt>
                <c:pt idx="39">
                  <c:v>7718.4263384333035</c:v>
                </c:pt>
                <c:pt idx="40">
                  <c:v>7856.7420131838608</c:v>
                </c:pt>
                <c:pt idx="41">
                  <c:v>7992.6644482072352</c:v>
                </c:pt>
                <c:pt idx="42">
                  <c:v>8126.1522402130058</c:v>
                </c:pt>
              </c:numCache>
            </c:numRef>
          </c:yVal>
        </c:ser>
        <c:ser>
          <c:idx val="3"/>
          <c:order val="3"/>
          <c:tx>
            <c:strRef>
              <c:f>AngleTable!$F$76</c:f>
              <c:strCache>
                <c:ptCount val="1"/>
                <c:pt idx="0">
                  <c:v>n = 4</c:v>
                </c:pt>
              </c:strCache>
            </c:strRef>
          </c:tx>
          <c:marker>
            <c:symbol val="none"/>
          </c:marker>
          <c:xVal>
            <c:numRef>
              <c:f>AngleTable!$B$77:$B$146</c:f>
              <c:numCache>
                <c:formatCode>0\°</c:formatCode>
                <c:ptCount val="70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  <c:pt idx="56">
                  <c:v>61</c:v>
                </c:pt>
                <c:pt idx="57">
                  <c:v>62</c:v>
                </c:pt>
                <c:pt idx="58">
                  <c:v>63</c:v>
                </c:pt>
                <c:pt idx="59">
                  <c:v>64</c:v>
                </c:pt>
                <c:pt idx="60">
                  <c:v>65</c:v>
                </c:pt>
                <c:pt idx="61">
                  <c:v>66</c:v>
                </c:pt>
                <c:pt idx="62">
                  <c:v>67</c:v>
                </c:pt>
                <c:pt idx="63">
                  <c:v>68</c:v>
                </c:pt>
                <c:pt idx="64">
                  <c:v>69</c:v>
                </c:pt>
                <c:pt idx="65">
                  <c:v>70</c:v>
                </c:pt>
                <c:pt idx="66">
                  <c:v>71</c:v>
                </c:pt>
                <c:pt idx="67">
                  <c:v>72</c:v>
                </c:pt>
                <c:pt idx="68">
                  <c:v>73</c:v>
                </c:pt>
                <c:pt idx="69">
                  <c:v>74</c:v>
                </c:pt>
              </c:numCache>
            </c:numRef>
          </c:xVal>
          <c:yVal>
            <c:numRef>
              <c:f>AngleTable!$F$77:$F$146</c:f>
              <c:numCache>
                <c:formatCode>#,###\ \Å</c:formatCode>
                <c:ptCount val="70"/>
                <c:pt idx="23">
                  <c:v>3912.2630232157567</c:v>
                </c:pt>
                <c:pt idx="24">
                  <c:v>4040.0801687194758</c:v>
                </c:pt>
                <c:pt idx="25">
                  <c:v>4166.6666666666661</c:v>
                </c:pt>
                <c:pt idx="26">
                  <c:v>4291.983957583785</c:v>
                </c:pt>
                <c:pt idx="27">
                  <c:v>4415.9938686100413</c:v>
                </c:pt>
                <c:pt idx="28">
                  <c:v>4538.6586251252256</c:v>
                </c:pt>
                <c:pt idx="29">
                  <c:v>4659.9408622562241</c:v>
                </c:pt>
                <c:pt idx="30">
                  <c:v>4779.8036362587172</c:v>
                </c:pt>
                <c:pt idx="31">
                  <c:v>4898.2104357706094</c:v>
                </c:pt>
                <c:pt idx="32">
                  <c:v>5015.125192933735</c:v>
                </c:pt>
                <c:pt idx="33">
                  <c:v>5130.5122943804854</c:v>
                </c:pt>
                <c:pt idx="34">
                  <c:v>5244.3365920819788</c:v>
                </c:pt>
                <c:pt idx="35">
                  <c:v>5356.5634140544944</c:v>
                </c:pt>
                <c:pt idx="36">
                  <c:v>5467.1585749208934</c:v>
                </c:pt>
                <c:pt idx="37">
                  <c:v>5576.0883863238187</c:v>
                </c:pt>
                <c:pt idx="38">
                  <c:v>5683.3196671874866</c:v>
                </c:pt>
                <c:pt idx="39">
                  <c:v>5788.8197538249779</c:v>
                </c:pt>
                <c:pt idx="40">
                  <c:v>5892.556509887896</c:v>
                </c:pt>
                <c:pt idx="41">
                  <c:v>5994.4983361554259</c:v>
                </c:pt>
                <c:pt idx="42">
                  <c:v>6094.6141801597541</c:v>
                </c:pt>
                <c:pt idx="43">
                  <c:v>6192.8735456449504</c:v>
                </c:pt>
                <c:pt idx="44">
                  <c:v>6289.2465018564335</c:v>
                </c:pt>
                <c:pt idx="45">
                  <c:v>6383.7036926581504</c:v>
                </c:pt>
                <c:pt idx="46">
                  <c:v>6476.216345474757</c:v>
                </c:pt>
                <c:pt idx="47">
                  <c:v>6566.7562800560163</c:v>
                </c:pt>
                <c:pt idx="48">
                  <c:v>6655.2959170607737</c:v>
                </c:pt>
                <c:pt idx="49">
                  <c:v>6741.8082864578955</c:v>
                </c:pt>
                <c:pt idx="50">
                  <c:v>6826.2670357415982</c:v>
                </c:pt>
                <c:pt idx="51">
                  <c:v>6908.6464379586814</c:v>
                </c:pt>
                <c:pt idx="52">
                  <c:v>6988.9213995451992</c:v>
                </c:pt>
                <c:pt idx="53">
                  <c:v>7067.0674679702161</c:v>
                </c:pt>
                <c:pt idx="54">
                  <c:v>7143.0608391842688</c:v>
                </c:pt>
                <c:pt idx="55">
                  <c:v>7216.8783648703211</c:v>
                </c:pt>
                <c:pt idx="56">
                  <c:v>7288.4975594949647</c:v>
                </c:pt>
                <c:pt idx="57">
                  <c:v>7357.8966071577233</c:v>
                </c:pt>
                <c:pt idx="58">
                  <c:v>7425.0543682363977</c:v>
                </c:pt>
                <c:pt idx="59">
                  <c:v>7489.9503858263915</c:v>
                </c:pt>
                <c:pt idx="60">
                  <c:v>7552.5648919720825</c:v>
                </c:pt>
                <c:pt idx="61">
                  <c:v>7612.8788136883404</c:v>
                </c:pt>
                <c:pt idx="62">
                  <c:v>7670.8737787703358</c:v>
                </c:pt>
                <c:pt idx="63">
                  <c:v>7726.532121389896</c:v>
                </c:pt>
                <c:pt idx="64">
                  <c:v>7779.836887476682</c:v>
                </c:pt>
                <c:pt idx="65">
                  <c:v>7830.7718398825691</c:v>
                </c:pt>
                <c:pt idx="66">
                  <c:v>7879.3214633276393</c:v>
                </c:pt>
                <c:pt idx="67">
                  <c:v>7925.4709691262788</c:v>
                </c:pt>
                <c:pt idx="68">
                  <c:v>7969.2062996919622</c:v>
                </c:pt>
                <c:pt idx="69">
                  <c:v>8010.5141328193249</c:v>
                </c:pt>
              </c:numCache>
            </c:numRef>
          </c:yVal>
        </c:ser>
        <c:axId val="87538304"/>
        <c:axId val="80207872"/>
      </c:scatterChart>
      <c:valAx>
        <c:axId val="87538304"/>
        <c:scaling>
          <c:orientation val="minMax"/>
          <c:max val="8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Grating Angle</a:t>
                </a:r>
              </a:p>
            </c:rich>
          </c:tx>
          <c:layout/>
        </c:title>
        <c:numFmt formatCode="0\°" sourceLinked="1"/>
        <c:tickLblPos val="nextTo"/>
        <c:crossAx val="80207872"/>
        <c:crosses val="autoZero"/>
        <c:crossBetween val="midCat"/>
      </c:valAx>
      <c:valAx>
        <c:axId val="80207872"/>
        <c:scaling>
          <c:orientation val="minMax"/>
          <c:min val="4000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Wavelenght</a:t>
                </a:r>
              </a:p>
            </c:rich>
          </c:tx>
          <c:layout/>
        </c:title>
        <c:numFmt formatCode="#,###\ \Å" sourceLinked="1"/>
        <c:tickLblPos val="nextTo"/>
        <c:crossAx val="87538304"/>
        <c:crosses val="autoZero"/>
        <c:crossBetween val="midCat"/>
      </c:valAx>
      <c:spPr>
        <a:solidFill>
          <a:srgbClr val="CCFFCC"/>
        </a:solidFill>
      </c:spPr>
    </c:plotArea>
    <c:legend>
      <c:legendPos val="r"/>
      <c:layout/>
      <c:txPr>
        <a:bodyPr/>
        <a:lstStyle/>
        <a:p>
          <a:pPr>
            <a:defRPr sz="1200"/>
          </a:pPr>
          <a:endParaRPr lang="en-US"/>
        </a:p>
      </c:txPr>
    </c:legend>
    <c:plotVisOnly val="1"/>
  </c:chart>
  <c:spPr>
    <a:solidFill>
      <a:srgbClr val="CCFFFF"/>
    </a:solidFill>
    <a:ln w="254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/>
              <a:t>L200 Grating </a:t>
            </a:r>
            <a:r>
              <a:rPr lang="el-GR" sz="1800" b="1" i="0" u="none" strike="noStrike" baseline="0"/>
              <a:t>λ</a:t>
            </a:r>
            <a:r>
              <a:rPr lang="en-US" sz="1800" b="1" i="0" u="none" strike="noStrike" baseline="0"/>
              <a:t> Versus Angle at 600L/mm Grating Orders 1, 2, 3 &amp; 4</a:t>
            </a:r>
            <a:endParaRPr lang="en-US"/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'Å Table'!$E$59</c:f>
              <c:strCache>
                <c:ptCount val="1"/>
                <c:pt idx="0">
                  <c:v>Order 1</c:v>
                </c:pt>
              </c:strCache>
            </c:strRef>
          </c:tx>
          <c:marker>
            <c:symbol val="none"/>
          </c:marker>
          <c:xVal>
            <c:numRef>
              <c:f>'Å Table'!$D$60:$D$70</c:f>
              <c:numCache>
                <c:formatCode>#,###\ \Å</c:formatCode>
                <c:ptCount val="11"/>
                <c:pt idx="0">
                  <c:v>3000</c:v>
                </c:pt>
                <c:pt idx="1">
                  <c:v>3500</c:v>
                </c:pt>
                <c:pt idx="2">
                  <c:v>4000</c:v>
                </c:pt>
                <c:pt idx="3">
                  <c:v>4500</c:v>
                </c:pt>
                <c:pt idx="4">
                  <c:v>5000</c:v>
                </c:pt>
                <c:pt idx="5">
                  <c:v>5500</c:v>
                </c:pt>
                <c:pt idx="6">
                  <c:v>6000</c:v>
                </c:pt>
                <c:pt idx="7">
                  <c:v>6499.9999999999991</c:v>
                </c:pt>
                <c:pt idx="8">
                  <c:v>6999.9999999999982</c:v>
                </c:pt>
                <c:pt idx="9">
                  <c:v>7499.9999999999982</c:v>
                </c:pt>
                <c:pt idx="10">
                  <c:v>7999.9999999999973</c:v>
                </c:pt>
              </c:numCache>
            </c:numRef>
          </c:xVal>
          <c:yVal>
            <c:numRef>
              <c:f>'Å Table'!$E$60:$E$70</c:f>
              <c:numCache>
                <c:formatCode>0.00\°</c:formatCode>
                <c:ptCount val="11"/>
                <c:pt idx="0">
                  <c:v>5.1636070908463791</c:v>
                </c:pt>
                <c:pt idx="1">
                  <c:v>6.0271665601311</c:v>
                </c:pt>
                <c:pt idx="2">
                  <c:v>6.8921025793463802</c:v>
                </c:pt>
                <c:pt idx="3">
                  <c:v>7.7586198885868125</c:v>
                </c:pt>
                <c:pt idx="4">
                  <c:v>8.6269265586786386</c:v>
                </c:pt>
                <c:pt idx="5">
                  <c:v>9.4972344685170498</c:v>
                </c:pt>
                <c:pt idx="6">
                  <c:v>10.36975980547742</c:v>
                </c:pt>
                <c:pt idx="7">
                  <c:v>11.244723592376431</c:v>
                </c:pt>
                <c:pt idx="8">
                  <c:v>12.122352244789109</c:v>
                </c:pt>
                <c:pt idx="9">
                  <c:v>13.002878162913939</c:v>
                </c:pt>
                <c:pt idx="10">
                  <c:v>13.88654036262899</c:v>
                </c:pt>
              </c:numCache>
            </c:numRef>
          </c:yVal>
        </c:ser>
        <c:ser>
          <c:idx val="1"/>
          <c:order val="1"/>
          <c:tx>
            <c:strRef>
              <c:f>'Å Table'!$F$59</c:f>
              <c:strCache>
                <c:ptCount val="1"/>
                <c:pt idx="0">
                  <c:v>Order 2</c:v>
                </c:pt>
              </c:strCache>
            </c:strRef>
          </c:tx>
          <c:marker>
            <c:symbol val="none"/>
          </c:marker>
          <c:xVal>
            <c:numRef>
              <c:f>'Å Table'!$D$60:$D$70</c:f>
              <c:numCache>
                <c:formatCode>#,###\ \Å</c:formatCode>
                <c:ptCount val="11"/>
                <c:pt idx="0">
                  <c:v>3000</c:v>
                </c:pt>
                <c:pt idx="1">
                  <c:v>3500</c:v>
                </c:pt>
                <c:pt idx="2">
                  <c:v>4000</c:v>
                </c:pt>
                <c:pt idx="3">
                  <c:v>4500</c:v>
                </c:pt>
                <c:pt idx="4">
                  <c:v>5000</c:v>
                </c:pt>
                <c:pt idx="5">
                  <c:v>5500</c:v>
                </c:pt>
                <c:pt idx="6">
                  <c:v>6000</c:v>
                </c:pt>
                <c:pt idx="7">
                  <c:v>6499.9999999999991</c:v>
                </c:pt>
                <c:pt idx="8">
                  <c:v>6999.9999999999982</c:v>
                </c:pt>
                <c:pt idx="9">
                  <c:v>7499.9999999999982</c:v>
                </c:pt>
                <c:pt idx="10">
                  <c:v>7999.9999999999973</c:v>
                </c:pt>
              </c:numCache>
            </c:numRef>
          </c:xVal>
          <c:yVal>
            <c:numRef>
              <c:f>'Å Table'!$F$60:$F$70</c:f>
              <c:numCache>
                <c:formatCode>0.00\°</c:formatCode>
                <c:ptCount val="11"/>
                <c:pt idx="0">
                  <c:v>10.36975980547742</c:v>
                </c:pt>
                <c:pt idx="1">
                  <c:v>12.122352244789109</c:v>
                </c:pt>
                <c:pt idx="2">
                  <c:v>13.886540362628992</c:v>
                </c:pt>
                <c:pt idx="3">
                  <c:v>15.664266851373521</c:v>
                </c:pt>
                <c:pt idx="4">
                  <c:v>17.457603123722095</c:v>
                </c:pt>
                <c:pt idx="5">
                  <c:v>19.268775491483769</c:v>
                </c:pt>
                <c:pt idx="6">
                  <c:v>21.100196024093023</c:v>
                </c:pt>
                <c:pt idx="7">
                  <c:v>22.954499401392805</c:v>
                </c:pt>
                <c:pt idx="8">
                  <c:v>24.834587489701576</c:v>
                </c:pt>
                <c:pt idx="9">
                  <c:v>26.743683950403003</c:v>
                </c:pt>
                <c:pt idx="10">
                  <c:v>28.68540201411891</c:v>
                </c:pt>
              </c:numCache>
            </c:numRef>
          </c:yVal>
        </c:ser>
        <c:ser>
          <c:idx val="2"/>
          <c:order val="2"/>
          <c:tx>
            <c:strRef>
              <c:f>'Å Table'!$G$59</c:f>
              <c:strCache>
                <c:ptCount val="1"/>
                <c:pt idx="0">
                  <c:v>Order 3</c:v>
                </c:pt>
              </c:strCache>
            </c:strRef>
          </c:tx>
          <c:marker>
            <c:symbol val="none"/>
          </c:marker>
          <c:xVal>
            <c:numRef>
              <c:f>'Å Table'!$D$60:$D$70</c:f>
              <c:numCache>
                <c:formatCode>#,###\ \Å</c:formatCode>
                <c:ptCount val="11"/>
                <c:pt idx="0">
                  <c:v>3000</c:v>
                </c:pt>
                <c:pt idx="1">
                  <c:v>3500</c:v>
                </c:pt>
                <c:pt idx="2">
                  <c:v>4000</c:v>
                </c:pt>
                <c:pt idx="3">
                  <c:v>4500</c:v>
                </c:pt>
                <c:pt idx="4">
                  <c:v>5000</c:v>
                </c:pt>
                <c:pt idx="5">
                  <c:v>5500</c:v>
                </c:pt>
                <c:pt idx="6">
                  <c:v>6000</c:v>
                </c:pt>
                <c:pt idx="7">
                  <c:v>6499.9999999999991</c:v>
                </c:pt>
                <c:pt idx="8">
                  <c:v>6999.9999999999982</c:v>
                </c:pt>
                <c:pt idx="9">
                  <c:v>7499.9999999999982</c:v>
                </c:pt>
                <c:pt idx="10">
                  <c:v>7999.9999999999973</c:v>
                </c:pt>
              </c:numCache>
            </c:numRef>
          </c:xVal>
          <c:yVal>
            <c:numRef>
              <c:f>'Å Table'!$G$60:$G$70</c:f>
              <c:numCache>
                <c:formatCode>0.00\°</c:formatCode>
                <c:ptCount val="11"/>
                <c:pt idx="0">
                  <c:v>15.664266851373521</c:v>
                </c:pt>
                <c:pt idx="1">
                  <c:v>18.360813793925857</c:v>
                </c:pt>
                <c:pt idx="2">
                  <c:v>21.100196024093023</c:v>
                </c:pt>
                <c:pt idx="3">
                  <c:v>23.891127140808887</c:v>
                </c:pt>
                <c:pt idx="4">
                  <c:v>26.743683950403003</c:v>
                </c:pt>
                <c:pt idx="5">
                  <c:v>29.669750337402906</c:v>
                </c:pt>
                <c:pt idx="6">
                  <c:v>32.683638846257942</c:v>
                </c:pt>
                <c:pt idx="7">
                  <c:v>35.802990011614085</c:v>
                </c:pt>
                <c:pt idx="8">
                  <c:v>39.050122536153481</c:v>
                </c:pt>
                <c:pt idx="9">
                  <c:v>42.454150204400932</c:v>
                </c:pt>
                <c:pt idx="10">
                  <c:v>46.054480437691147</c:v>
                </c:pt>
              </c:numCache>
            </c:numRef>
          </c:yVal>
        </c:ser>
        <c:ser>
          <c:idx val="3"/>
          <c:order val="3"/>
          <c:tx>
            <c:strRef>
              <c:f>'Å Table'!$H$59</c:f>
              <c:strCache>
                <c:ptCount val="1"/>
                <c:pt idx="0">
                  <c:v>Order 4</c:v>
                </c:pt>
              </c:strCache>
            </c:strRef>
          </c:tx>
          <c:marker>
            <c:symbol val="none"/>
          </c:marker>
          <c:xVal>
            <c:numRef>
              <c:f>'Å Table'!$D$60:$D$70</c:f>
              <c:numCache>
                <c:formatCode>#,###\ \Å</c:formatCode>
                <c:ptCount val="11"/>
                <c:pt idx="0">
                  <c:v>3000</c:v>
                </c:pt>
                <c:pt idx="1">
                  <c:v>3500</c:v>
                </c:pt>
                <c:pt idx="2">
                  <c:v>4000</c:v>
                </c:pt>
                <c:pt idx="3">
                  <c:v>4500</c:v>
                </c:pt>
                <c:pt idx="4">
                  <c:v>5000</c:v>
                </c:pt>
                <c:pt idx="5">
                  <c:v>5500</c:v>
                </c:pt>
                <c:pt idx="6">
                  <c:v>6000</c:v>
                </c:pt>
                <c:pt idx="7">
                  <c:v>6499.9999999999991</c:v>
                </c:pt>
                <c:pt idx="8">
                  <c:v>6999.9999999999982</c:v>
                </c:pt>
                <c:pt idx="9">
                  <c:v>7499.9999999999982</c:v>
                </c:pt>
                <c:pt idx="10">
                  <c:v>7999.9999999999973</c:v>
                </c:pt>
              </c:numCache>
            </c:numRef>
          </c:xVal>
          <c:yVal>
            <c:numRef>
              <c:f>'Å Table'!$H$60:$H$70</c:f>
              <c:numCache>
                <c:formatCode>0.00\°</c:formatCode>
                <c:ptCount val="11"/>
                <c:pt idx="0">
                  <c:v>21.100196024093023</c:v>
                </c:pt>
                <c:pt idx="1">
                  <c:v>24.83458748970158</c:v>
                </c:pt>
                <c:pt idx="2">
                  <c:v>28.685402014118925</c:v>
                </c:pt>
                <c:pt idx="3">
                  <c:v>32.683638846257942</c:v>
                </c:pt>
                <c:pt idx="4">
                  <c:v>36.86989764584402</c:v>
                </c:pt>
                <c:pt idx="5">
                  <c:v>41.299872791705859</c:v>
                </c:pt>
                <c:pt idx="6">
                  <c:v>46.054480437691161</c:v>
                </c:pt>
                <c:pt idx="7">
                  <c:v>51.260575402144347</c:v>
                </c:pt>
                <c:pt idx="8">
                  <c:v>57.140119621110877</c:v>
                </c:pt>
                <c:pt idx="9">
                  <c:v>64.158067236832849</c:v>
                </c:pt>
                <c:pt idx="10">
                  <c:v>73.739795291687997</c:v>
                </c:pt>
              </c:numCache>
            </c:numRef>
          </c:yVal>
        </c:ser>
        <c:axId val="105294848"/>
        <c:axId val="105292160"/>
      </c:scatterChart>
      <c:valAx>
        <c:axId val="105294848"/>
        <c:scaling>
          <c:orientation val="minMax"/>
          <c:max val="8000"/>
          <c:min val="4000"/>
        </c:scaling>
        <c:axPos val="b"/>
        <c:majorGridlines/>
        <c:minorGridlines/>
        <c:numFmt formatCode="#,###\ \Å" sourceLinked="1"/>
        <c:tickLblPos val="nextTo"/>
        <c:crossAx val="105292160"/>
        <c:crosses val="autoZero"/>
        <c:crossBetween val="midCat"/>
      </c:valAx>
      <c:valAx>
        <c:axId val="105292160"/>
        <c:scaling>
          <c:orientation val="minMax"/>
        </c:scaling>
        <c:axPos val="l"/>
        <c:majorGridlines/>
        <c:minorGridlines/>
        <c:numFmt formatCode="0.00\°" sourceLinked="1"/>
        <c:tickLblPos val="nextTo"/>
        <c:crossAx val="105294848"/>
        <c:crosses val="autoZero"/>
        <c:crossBetween val="midCat"/>
      </c:valAx>
      <c:spPr>
        <a:solidFill>
          <a:srgbClr val="CCFFCC"/>
        </a:solidFill>
      </c:spPr>
    </c:plotArea>
    <c:legend>
      <c:legendPos val="r"/>
      <c:layout/>
    </c:legend>
    <c:plotVisOnly val="1"/>
  </c:chart>
  <c:spPr>
    <a:solidFill>
      <a:srgbClr val="CC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74</xdr:row>
      <xdr:rowOff>9524</xdr:rowOff>
    </xdr:from>
    <xdr:to>
      <xdr:col>23</xdr:col>
      <xdr:colOff>247650</xdr:colOff>
      <xdr:row>101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58</xdr:row>
      <xdr:rowOff>38100</xdr:rowOff>
    </xdr:from>
    <xdr:to>
      <xdr:col>23</xdr:col>
      <xdr:colOff>361950</xdr:colOff>
      <xdr:row>81</xdr:row>
      <xdr:rowOff>28575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zoomScaleNormal="100" workbookViewId="0">
      <selection activeCell="B10" sqref="B10"/>
    </sheetView>
  </sheetViews>
  <sheetFormatPr defaultRowHeight="15"/>
  <cols>
    <col min="2" max="2" width="16.140625" customWidth="1"/>
    <col min="3" max="3" width="13.28515625" customWidth="1"/>
    <col min="5" max="5" width="12.42578125" customWidth="1"/>
    <col min="8" max="8" width="11.5703125" customWidth="1"/>
    <col min="10" max="11" width="12" customWidth="1"/>
    <col min="13" max="14" width="12" customWidth="1"/>
    <col min="16" max="17" width="12" customWidth="1"/>
    <col min="19" max="20" width="12" customWidth="1"/>
  </cols>
  <sheetData>
    <row r="1" spans="1:6" ht="15.75" thickBot="1">
      <c r="A1" t="s">
        <v>40</v>
      </c>
    </row>
    <row r="2" spans="1:6">
      <c r="B2" s="19" t="s">
        <v>21</v>
      </c>
      <c r="C2" s="22" t="s">
        <v>7</v>
      </c>
      <c r="D2" s="23" t="s">
        <v>9</v>
      </c>
      <c r="E2" s="24" t="s">
        <v>10</v>
      </c>
      <c r="F2" s="5"/>
    </row>
    <row r="3" spans="1:6">
      <c r="B3" s="20" t="s">
        <v>5</v>
      </c>
      <c r="C3" s="25" t="s">
        <v>3</v>
      </c>
      <c r="D3" s="26" t="s">
        <v>9</v>
      </c>
      <c r="E3" s="27" t="s">
        <v>4</v>
      </c>
      <c r="F3" s="4"/>
    </row>
    <row r="4" spans="1:6">
      <c r="B4" s="20"/>
      <c r="C4" s="25" t="s">
        <v>7</v>
      </c>
      <c r="D4" s="26" t="s">
        <v>9</v>
      </c>
      <c r="E4" s="28" t="s">
        <v>11</v>
      </c>
      <c r="F4" s="5"/>
    </row>
    <row r="5" spans="1:6">
      <c r="B5" s="20"/>
      <c r="C5" s="25" t="s">
        <v>7</v>
      </c>
      <c r="D5" s="26" t="s">
        <v>9</v>
      </c>
      <c r="E5" s="28" t="s">
        <v>12</v>
      </c>
      <c r="F5" s="5"/>
    </row>
    <row r="6" spans="1:6">
      <c r="B6" s="20"/>
      <c r="C6" s="25" t="s">
        <v>8</v>
      </c>
      <c r="D6" s="26" t="s">
        <v>9</v>
      </c>
      <c r="E6" s="28" t="s">
        <v>13</v>
      </c>
      <c r="F6" s="5"/>
    </row>
    <row r="7" spans="1:6" ht="15.75" thickBot="1">
      <c r="B7" s="21"/>
      <c r="C7" s="29" t="s">
        <v>14</v>
      </c>
      <c r="D7" s="30" t="s">
        <v>9</v>
      </c>
      <c r="E7" s="31" t="s">
        <v>3</v>
      </c>
      <c r="F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46"/>
  <sheetViews>
    <sheetView workbookViewId="0"/>
  </sheetViews>
  <sheetFormatPr defaultRowHeight="15"/>
  <cols>
    <col min="2" max="2" width="9.42578125" customWidth="1"/>
    <col min="3" max="3" width="9.85546875" customWidth="1"/>
    <col min="4" max="4" width="7.28515625" customWidth="1"/>
    <col min="5" max="5" width="11" customWidth="1"/>
    <col min="6" max="6" width="8.7109375" customWidth="1"/>
    <col min="8" max="8" width="9" customWidth="1"/>
    <col min="9" max="9" width="7.7109375" customWidth="1"/>
    <col min="10" max="11" width="11.5703125" customWidth="1"/>
    <col min="12" max="12" width="7.5703125" customWidth="1"/>
    <col min="13" max="13" width="11.5703125" customWidth="1"/>
    <col min="14" max="14" width="12" customWidth="1"/>
    <col min="15" max="15" width="8.140625" customWidth="1"/>
    <col min="16" max="17" width="11.5703125" customWidth="1"/>
    <col min="18" max="18" width="8" customWidth="1"/>
    <col min="19" max="20" width="11.5703125" customWidth="1"/>
  </cols>
  <sheetData>
    <row r="1" spans="1:20" ht="15.75" thickBot="1">
      <c r="A1" t="s">
        <v>40</v>
      </c>
    </row>
    <row r="2" spans="1:20" ht="45">
      <c r="B2" s="44" t="s">
        <v>3</v>
      </c>
      <c r="C2" s="45" t="s">
        <v>3</v>
      </c>
      <c r="D2" s="15" t="s">
        <v>13</v>
      </c>
      <c r="E2" s="15" t="s">
        <v>17</v>
      </c>
      <c r="F2" s="15" t="s">
        <v>20</v>
      </c>
      <c r="G2" s="15" t="s">
        <v>19</v>
      </c>
      <c r="H2" s="15" t="s">
        <v>12</v>
      </c>
      <c r="I2" s="15" t="s">
        <v>15</v>
      </c>
      <c r="J2" s="45" t="s">
        <v>27</v>
      </c>
      <c r="K2" s="45" t="s">
        <v>27</v>
      </c>
      <c r="L2" s="15" t="s">
        <v>15</v>
      </c>
      <c r="M2" s="45" t="s">
        <v>28</v>
      </c>
      <c r="N2" s="45" t="s">
        <v>28</v>
      </c>
      <c r="O2" s="15" t="s">
        <v>15</v>
      </c>
      <c r="P2" s="45" t="s">
        <v>29</v>
      </c>
      <c r="Q2" s="45" t="s">
        <v>29</v>
      </c>
      <c r="R2" s="15" t="s">
        <v>15</v>
      </c>
      <c r="S2" s="45" t="s">
        <v>30</v>
      </c>
      <c r="T2" s="46" t="s">
        <v>30</v>
      </c>
    </row>
    <row r="3" spans="1:20">
      <c r="B3" s="47" t="s">
        <v>24</v>
      </c>
      <c r="C3" s="9" t="s">
        <v>25</v>
      </c>
      <c r="D3" s="9"/>
      <c r="E3" s="41" t="s">
        <v>6</v>
      </c>
      <c r="F3" s="41"/>
      <c r="G3" s="9" t="s">
        <v>2</v>
      </c>
      <c r="H3" s="9"/>
      <c r="I3" s="9" t="s">
        <v>0</v>
      </c>
      <c r="J3" s="41" t="s">
        <v>1</v>
      </c>
      <c r="K3" s="41" t="s">
        <v>26</v>
      </c>
      <c r="L3" s="9" t="s">
        <v>0</v>
      </c>
      <c r="M3" s="41" t="s">
        <v>1</v>
      </c>
      <c r="N3" s="41" t="s">
        <v>26</v>
      </c>
      <c r="O3" s="9" t="s">
        <v>0</v>
      </c>
      <c r="P3" s="41" t="s">
        <v>1</v>
      </c>
      <c r="Q3" s="41" t="s">
        <v>26</v>
      </c>
      <c r="R3" s="9" t="s">
        <v>0</v>
      </c>
      <c r="S3" s="41" t="s">
        <v>1</v>
      </c>
      <c r="T3" s="48" t="s">
        <v>26</v>
      </c>
    </row>
    <row r="4" spans="1:20">
      <c r="B4" s="49">
        <v>5</v>
      </c>
      <c r="C4" s="55">
        <f>B4*PI()/180</f>
        <v>8.7266462599716474E-2</v>
      </c>
      <c r="D4" s="55">
        <f>SIN(C4)</f>
        <v>8.7155742747658166E-2</v>
      </c>
      <c r="E4" s="8">
        <v>600</v>
      </c>
      <c r="F4" s="8">
        <f>E4*1000</f>
        <v>600000</v>
      </c>
      <c r="G4" s="8">
        <f>1/F4</f>
        <v>1.6666666666666667E-6</v>
      </c>
      <c r="H4" s="42">
        <f>G4*2*D4</f>
        <v>2.905191424921939E-7</v>
      </c>
      <c r="I4" s="7">
        <v>1</v>
      </c>
      <c r="J4" s="42">
        <f>H4/I4</f>
        <v>2.905191424921939E-7</v>
      </c>
      <c r="K4" s="43">
        <f>J4*10000000000</f>
        <v>2905.191424921939</v>
      </c>
      <c r="L4" s="7">
        <v>2</v>
      </c>
      <c r="M4" s="42">
        <f>H4/L4</f>
        <v>1.4525957124609695E-7</v>
      </c>
      <c r="N4" s="43">
        <f>M4*10000000000</f>
        <v>1452.5957124609695</v>
      </c>
      <c r="O4" s="7">
        <v>3</v>
      </c>
      <c r="P4" s="42">
        <f>H4/O4</f>
        <v>9.6839714164064638E-8</v>
      </c>
      <c r="Q4" s="43">
        <f>P4*10000000000</f>
        <v>968.3971416406464</v>
      </c>
      <c r="R4" s="7">
        <v>4</v>
      </c>
      <c r="S4" s="42">
        <f>H4/R4</f>
        <v>7.2629785623048475E-8</v>
      </c>
      <c r="T4" s="50">
        <f>S4*10000000000</f>
        <v>726.29785623048474</v>
      </c>
    </row>
    <row r="5" spans="1:20">
      <c r="B5" s="49">
        <f>B4+1</f>
        <v>6</v>
      </c>
      <c r="C5" s="55">
        <f>B5*PI()/180</f>
        <v>0.10471975511965977</v>
      </c>
      <c r="D5" s="55">
        <f>SIN(C5)</f>
        <v>0.10452846326765346</v>
      </c>
      <c r="E5" s="8">
        <v>600</v>
      </c>
      <c r="F5" s="8">
        <f>E5*1000</f>
        <v>600000</v>
      </c>
      <c r="G5" s="8">
        <f>1/F5</f>
        <v>1.6666666666666667E-6</v>
      </c>
      <c r="H5" s="42">
        <f>G5*2*D5</f>
        <v>3.4842821089217818E-7</v>
      </c>
      <c r="I5" s="7">
        <v>1</v>
      </c>
      <c r="J5" s="42">
        <f>H5/I5</f>
        <v>3.4842821089217818E-7</v>
      </c>
      <c r="K5" s="43">
        <f>J5*10000000000</f>
        <v>3484.2821089217819</v>
      </c>
      <c r="L5" s="7">
        <v>2</v>
      </c>
      <c r="M5" s="42">
        <f t="shared" ref="M5:M68" si="0">H5/L5</f>
        <v>1.7421410544608909E-7</v>
      </c>
      <c r="N5" s="43">
        <f>M5*10000000000</f>
        <v>1742.1410544608909</v>
      </c>
      <c r="O5" s="7">
        <v>3</v>
      </c>
      <c r="P5" s="42">
        <f t="shared" ref="P5:P68" si="1">H5/O5</f>
        <v>1.1614273696405939E-7</v>
      </c>
      <c r="Q5" s="43">
        <f t="shared" ref="Q5:Q68" si="2">P5*10000000000</f>
        <v>1161.427369640594</v>
      </c>
      <c r="R5" s="7">
        <v>4</v>
      </c>
      <c r="S5" s="42">
        <f t="shared" ref="S5:S68" si="3">H5/R5</f>
        <v>8.7107052723044546E-8</v>
      </c>
      <c r="T5" s="50">
        <f t="shared" ref="T5:T68" si="4">S5*10000000000</f>
        <v>871.07052723044546</v>
      </c>
    </row>
    <row r="6" spans="1:20">
      <c r="B6" s="49">
        <f t="shared" ref="B6:B69" si="5">B5+1</f>
        <v>7</v>
      </c>
      <c r="C6" s="55">
        <f t="shared" ref="C6:C69" si="6">B6*PI()/180</f>
        <v>0.12217304763960307</v>
      </c>
      <c r="D6" s="55">
        <f t="shared" ref="D6:D69" si="7">SIN(C6)</f>
        <v>0.12186934340514748</v>
      </c>
      <c r="E6" s="8">
        <v>600</v>
      </c>
      <c r="F6" s="8">
        <f t="shared" ref="F6:F69" si="8">E6*1000</f>
        <v>600000</v>
      </c>
      <c r="G6" s="8">
        <f t="shared" ref="G6:G69" si="9">1/F6</f>
        <v>1.6666666666666667E-6</v>
      </c>
      <c r="H6" s="42">
        <f t="shared" ref="H6:H69" si="10">G6*2*D6</f>
        <v>4.0623114468382492E-7</v>
      </c>
      <c r="I6" s="7">
        <v>1</v>
      </c>
      <c r="J6" s="42">
        <f t="shared" ref="J6:J69" si="11">H6/I6</f>
        <v>4.0623114468382492E-7</v>
      </c>
      <c r="K6" s="43">
        <f t="shared" ref="K6:K69" si="12">J6*10000000000</f>
        <v>4062.3114468382491</v>
      </c>
      <c r="L6" s="7">
        <v>2</v>
      </c>
      <c r="M6" s="42">
        <f t="shared" si="0"/>
        <v>2.0311557234191246E-7</v>
      </c>
      <c r="N6" s="43">
        <f t="shared" ref="N6:N69" si="13">M6*10000000000</f>
        <v>2031.1557234191246</v>
      </c>
      <c r="O6" s="7">
        <v>3</v>
      </c>
      <c r="P6" s="42">
        <f t="shared" si="1"/>
        <v>1.3541038156127497E-7</v>
      </c>
      <c r="Q6" s="43">
        <f t="shared" si="2"/>
        <v>1354.1038156127497</v>
      </c>
      <c r="R6" s="7">
        <v>4</v>
      </c>
      <c r="S6" s="42">
        <f t="shared" si="3"/>
        <v>1.0155778617095623E-7</v>
      </c>
      <c r="T6" s="50">
        <f t="shared" si="4"/>
        <v>1015.5778617095623</v>
      </c>
    </row>
    <row r="7" spans="1:20">
      <c r="B7" s="49">
        <f t="shared" si="5"/>
        <v>8</v>
      </c>
      <c r="C7" s="55">
        <f t="shared" si="6"/>
        <v>0.13962634015954636</v>
      </c>
      <c r="D7" s="55">
        <f t="shared" si="7"/>
        <v>0.13917310096006544</v>
      </c>
      <c r="E7" s="8">
        <v>600</v>
      </c>
      <c r="F7" s="8">
        <f t="shared" si="8"/>
        <v>600000</v>
      </c>
      <c r="G7" s="8">
        <f t="shared" si="9"/>
        <v>1.6666666666666667E-6</v>
      </c>
      <c r="H7" s="42">
        <f t="shared" si="10"/>
        <v>4.6391033653355148E-7</v>
      </c>
      <c r="I7" s="7">
        <v>1</v>
      </c>
      <c r="J7" s="42">
        <f t="shared" si="11"/>
        <v>4.6391033653355148E-7</v>
      </c>
      <c r="K7" s="43">
        <f t="shared" si="12"/>
        <v>4639.1033653355153</v>
      </c>
      <c r="L7" s="7">
        <v>2</v>
      </c>
      <c r="M7" s="42">
        <f t="shared" si="0"/>
        <v>2.3195516826677574E-7</v>
      </c>
      <c r="N7" s="43">
        <f t="shared" si="13"/>
        <v>2319.5516826677576</v>
      </c>
      <c r="O7" s="7">
        <v>3</v>
      </c>
      <c r="P7" s="42">
        <f t="shared" si="1"/>
        <v>1.5463677884451715E-7</v>
      </c>
      <c r="Q7" s="43">
        <f t="shared" si="2"/>
        <v>1546.3677884451715</v>
      </c>
      <c r="R7" s="7">
        <v>4</v>
      </c>
      <c r="S7" s="42">
        <f t="shared" si="3"/>
        <v>1.1597758413338787E-7</v>
      </c>
      <c r="T7" s="50">
        <f t="shared" si="4"/>
        <v>1159.7758413338788</v>
      </c>
    </row>
    <row r="8" spans="1:20">
      <c r="B8" s="49">
        <f t="shared" si="5"/>
        <v>9</v>
      </c>
      <c r="C8" s="55">
        <f t="shared" si="6"/>
        <v>0.15707963267948966</v>
      </c>
      <c r="D8" s="55">
        <f t="shared" si="7"/>
        <v>0.15643446504023087</v>
      </c>
      <c r="E8" s="8">
        <v>600</v>
      </c>
      <c r="F8" s="8">
        <f t="shared" si="8"/>
        <v>600000</v>
      </c>
      <c r="G8" s="8">
        <f t="shared" si="9"/>
        <v>1.6666666666666667E-6</v>
      </c>
      <c r="H8" s="42">
        <f t="shared" si="10"/>
        <v>5.2144821680076958E-7</v>
      </c>
      <c r="I8" s="7">
        <v>1</v>
      </c>
      <c r="J8" s="42">
        <f t="shared" si="11"/>
        <v>5.2144821680076958E-7</v>
      </c>
      <c r="K8" s="43">
        <f t="shared" si="12"/>
        <v>5214.4821680076957</v>
      </c>
      <c r="L8" s="7">
        <v>2</v>
      </c>
      <c r="M8" s="42">
        <f t="shared" si="0"/>
        <v>2.6072410840038479E-7</v>
      </c>
      <c r="N8" s="43">
        <f t="shared" si="13"/>
        <v>2607.2410840038478</v>
      </c>
      <c r="O8" s="7">
        <v>3</v>
      </c>
      <c r="P8" s="42">
        <f t="shared" si="1"/>
        <v>1.7381607226692319E-7</v>
      </c>
      <c r="Q8" s="43">
        <f t="shared" si="2"/>
        <v>1738.1607226692317</v>
      </c>
      <c r="R8" s="7">
        <v>4</v>
      </c>
      <c r="S8" s="42">
        <f t="shared" si="3"/>
        <v>1.303620542001924E-7</v>
      </c>
      <c r="T8" s="50">
        <f t="shared" si="4"/>
        <v>1303.6205420019239</v>
      </c>
    </row>
    <row r="9" spans="1:20">
      <c r="B9" s="49">
        <f t="shared" si="5"/>
        <v>10</v>
      </c>
      <c r="C9" s="55">
        <f t="shared" si="6"/>
        <v>0.17453292519943295</v>
      </c>
      <c r="D9" s="55">
        <f t="shared" si="7"/>
        <v>0.17364817766693033</v>
      </c>
      <c r="E9" s="8">
        <v>600</v>
      </c>
      <c r="F9" s="8">
        <f t="shared" si="8"/>
        <v>600000</v>
      </c>
      <c r="G9" s="8">
        <f t="shared" si="9"/>
        <v>1.6666666666666667E-6</v>
      </c>
      <c r="H9" s="42">
        <f t="shared" si="10"/>
        <v>5.7882725888976773E-7</v>
      </c>
      <c r="I9" s="7">
        <v>1</v>
      </c>
      <c r="J9" s="42">
        <f t="shared" si="11"/>
        <v>5.7882725888976773E-7</v>
      </c>
      <c r="K9" s="43">
        <f t="shared" si="12"/>
        <v>5788.2725888976775</v>
      </c>
      <c r="L9" s="7">
        <v>2</v>
      </c>
      <c r="M9" s="42">
        <f t="shared" si="0"/>
        <v>2.8941362944488386E-7</v>
      </c>
      <c r="N9" s="43">
        <f t="shared" si="13"/>
        <v>2894.1362944488387</v>
      </c>
      <c r="O9" s="7">
        <v>3</v>
      </c>
      <c r="P9" s="42">
        <f t="shared" si="1"/>
        <v>1.9294241962992257E-7</v>
      </c>
      <c r="Q9" s="43">
        <f t="shared" si="2"/>
        <v>1929.4241962992257</v>
      </c>
      <c r="R9" s="7">
        <v>4</v>
      </c>
      <c r="S9" s="42">
        <f t="shared" si="3"/>
        <v>1.4470681472244193E-7</v>
      </c>
      <c r="T9" s="50">
        <f t="shared" si="4"/>
        <v>1447.0681472244194</v>
      </c>
    </row>
    <row r="10" spans="1:20">
      <c r="B10" s="49">
        <f t="shared" si="5"/>
        <v>11</v>
      </c>
      <c r="C10" s="55">
        <f t="shared" si="6"/>
        <v>0.19198621771937624</v>
      </c>
      <c r="D10" s="55">
        <f t="shared" si="7"/>
        <v>0.1908089953765448</v>
      </c>
      <c r="E10" s="8">
        <v>600</v>
      </c>
      <c r="F10" s="8">
        <f t="shared" si="8"/>
        <v>600000</v>
      </c>
      <c r="G10" s="8">
        <f t="shared" si="9"/>
        <v>1.6666666666666667E-6</v>
      </c>
      <c r="H10" s="42">
        <f t="shared" si="10"/>
        <v>6.3602998458848266E-7</v>
      </c>
      <c r="I10" s="7">
        <v>1</v>
      </c>
      <c r="J10" s="42">
        <f t="shared" si="11"/>
        <v>6.3602998458848266E-7</v>
      </c>
      <c r="K10" s="43">
        <f t="shared" si="12"/>
        <v>6360.2998458848269</v>
      </c>
      <c r="L10" s="7">
        <v>2</v>
      </c>
      <c r="M10" s="42">
        <f t="shared" si="0"/>
        <v>3.1801499229424133E-7</v>
      </c>
      <c r="N10" s="43">
        <f t="shared" si="13"/>
        <v>3180.1499229424135</v>
      </c>
      <c r="O10" s="7">
        <v>3</v>
      </c>
      <c r="P10" s="42">
        <f t="shared" si="1"/>
        <v>2.1200999486282755E-7</v>
      </c>
      <c r="Q10" s="43">
        <f t="shared" si="2"/>
        <v>2120.0999486282753</v>
      </c>
      <c r="R10" s="7">
        <v>4</v>
      </c>
      <c r="S10" s="42">
        <f t="shared" si="3"/>
        <v>1.5900749614712066E-7</v>
      </c>
      <c r="T10" s="50">
        <f t="shared" si="4"/>
        <v>1590.0749614712067</v>
      </c>
    </row>
    <row r="11" spans="1:20">
      <c r="B11" s="49">
        <f t="shared" si="5"/>
        <v>12</v>
      </c>
      <c r="C11" s="55">
        <f t="shared" si="6"/>
        <v>0.20943951023931953</v>
      </c>
      <c r="D11" s="55">
        <f t="shared" si="7"/>
        <v>0.20791169081775931</v>
      </c>
      <c r="E11" s="8">
        <v>600</v>
      </c>
      <c r="F11" s="8">
        <f t="shared" si="8"/>
        <v>600000</v>
      </c>
      <c r="G11" s="8">
        <f t="shared" si="9"/>
        <v>1.6666666666666667E-6</v>
      </c>
      <c r="H11" s="42">
        <f t="shared" si="10"/>
        <v>6.9303896939253104E-7</v>
      </c>
      <c r="I11" s="7">
        <v>1</v>
      </c>
      <c r="J11" s="42">
        <f t="shared" si="11"/>
        <v>6.9303896939253104E-7</v>
      </c>
      <c r="K11" s="43">
        <f t="shared" si="12"/>
        <v>6930.38969392531</v>
      </c>
      <c r="L11" s="7">
        <v>2</v>
      </c>
      <c r="M11" s="42">
        <f t="shared" si="0"/>
        <v>3.4651948469626552E-7</v>
      </c>
      <c r="N11" s="43">
        <f t="shared" si="13"/>
        <v>3465.194846962655</v>
      </c>
      <c r="O11" s="7">
        <v>3</v>
      </c>
      <c r="P11" s="42">
        <f t="shared" si="1"/>
        <v>2.3101298979751034E-7</v>
      </c>
      <c r="Q11" s="43">
        <f t="shared" si="2"/>
        <v>2310.1298979751032</v>
      </c>
      <c r="R11" s="7">
        <v>4</v>
      </c>
      <c r="S11" s="42">
        <f t="shared" si="3"/>
        <v>1.7325974234813276E-7</v>
      </c>
      <c r="T11" s="50">
        <f t="shared" si="4"/>
        <v>1732.5974234813275</v>
      </c>
    </row>
    <row r="12" spans="1:20">
      <c r="B12" s="49">
        <f t="shared" si="5"/>
        <v>13</v>
      </c>
      <c r="C12" s="55">
        <f t="shared" si="6"/>
        <v>0.22689280275926285</v>
      </c>
      <c r="D12" s="55">
        <f t="shared" si="7"/>
        <v>0.224951054343865</v>
      </c>
      <c r="E12" s="8">
        <v>600</v>
      </c>
      <c r="F12" s="8">
        <f t="shared" si="8"/>
        <v>600000</v>
      </c>
      <c r="G12" s="8">
        <f t="shared" si="9"/>
        <v>1.6666666666666667E-6</v>
      </c>
      <c r="H12" s="42">
        <f t="shared" si="10"/>
        <v>7.4983684781288338E-7</v>
      </c>
      <c r="I12" s="7">
        <v>1</v>
      </c>
      <c r="J12" s="42">
        <f t="shared" si="11"/>
        <v>7.4983684781288338E-7</v>
      </c>
      <c r="K12" s="43">
        <f t="shared" si="12"/>
        <v>7498.3684781288339</v>
      </c>
      <c r="L12" s="7">
        <v>2</v>
      </c>
      <c r="M12" s="42">
        <f t="shared" si="0"/>
        <v>3.7491842390644169E-7</v>
      </c>
      <c r="N12" s="43">
        <f t="shared" si="13"/>
        <v>3749.1842390644169</v>
      </c>
      <c r="O12" s="7">
        <v>3</v>
      </c>
      <c r="P12" s="42">
        <f t="shared" si="1"/>
        <v>2.4994561593762779E-7</v>
      </c>
      <c r="Q12" s="43">
        <f t="shared" si="2"/>
        <v>2499.4561593762778</v>
      </c>
      <c r="R12" s="7">
        <v>4</v>
      </c>
      <c r="S12" s="42">
        <f t="shared" si="3"/>
        <v>1.8745921195322084E-7</v>
      </c>
      <c r="T12" s="50">
        <f t="shared" si="4"/>
        <v>1874.5921195322085</v>
      </c>
    </row>
    <row r="13" spans="1:20">
      <c r="B13" s="49">
        <f t="shared" si="5"/>
        <v>14</v>
      </c>
      <c r="C13" s="55">
        <f t="shared" si="6"/>
        <v>0.24434609527920614</v>
      </c>
      <c r="D13" s="55">
        <f t="shared" si="7"/>
        <v>0.24192189559966773</v>
      </c>
      <c r="E13" s="8">
        <v>600</v>
      </c>
      <c r="F13" s="8">
        <f t="shared" si="8"/>
        <v>600000</v>
      </c>
      <c r="G13" s="8">
        <f t="shared" si="9"/>
        <v>1.6666666666666667E-6</v>
      </c>
      <c r="H13" s="42">
        <f t="shared" si="10"/>
        <v>8.0640631866555907E-7</v>
      </c>
      <c r="I13" s="7">
        <v>1</v>
      </c>
      <c r="J13" s="42">
        <f t="shared" si="11"/>
        <v>8.0640631866555907E-7</v>
      </c>
      <c r="K13" s="43">
        <f t="shared" si="12"/>
        <v>8064.0631866555905</v>
      </c>
      <c r="L13" s="7">
        <v>2</v>
      </c>
      <c r="M13" s="42">
        <f t="shared" si="0"/>
        <v>4.0320315933277953E-7</v>
      </c>
      <c r="N13" s="43">
        <f t="shared" si="13"/>
        <v>4032.0315933277952</v>
      </c>
      <c r="O13" s="7">
        <v>3</v>
      </c>
      <c r="P13" s="42">
        <f t="shared" si="1"/>
        <v>2.68802106221853E-7</v>
      </c>
      <c r="Q13" s="43">
        <f t="shared" si="2"/>
        <v>2688.02106221853</v>
      </c>
      <c r="R13" s="7">
        <v>4</v>
      </c>
      <c r="S13" s="42">
        <f t="shared" si="3"/>
        <v>2.0160157966638977E-7</v>
      </c>
      <c r="T13" s="50">
        <f t="shared" si="4"/>
        <v>2016.0157966638976</v>
      </c>
    </row>
    <row r="14" spans="1:20">
      <c r="B14" s="49">
        <f t="shared" si="5"/>
        <v>15</v>
      </c>
      <c r="C14" s="55">
        <f t="shared" si="6"/>
        <v>0.26179938779914941</v>
      </c>
      <c r="D14" s="55">
        <f t="shared" si="7"/>
        <v>0.25881904510252074</v>
      </c>
      <c r="E14" s="8">
        <v>600</v>
      </c>
      <c r="F14" s="8">
        <f t="shared" si="8"/>
        <v>600000</v>
      </c>
      <c r="G14" s="8">
        <f t="shared" si="9"/>
        <v>1.6666666666666667E-6</v>
      </c>
      <c r="H14" s="42">
        <f t="shared" si="10"/>
        <v>8.6273015034173577E-7</v>
      </c>
      <c r="I14" s="7">
        <v>1</v>
      </c>
      <c r="J14" s="42">
        <f t="shared" si="11"/>
        <v>8.6273015034173577E-7</v>
      </c>
      <c r="K14" s="43">
        <f t="shared" si="12"/>
        <v>8627.3015034173586</v>
      </c>
      <c r="L14" s="7">
        <v>2</v>
      </c>
      <c r="M14" s="42">
        <f t="shared" si="0"/>
        <v>4.3136507517086789E-7</v>
      </c>
      <c r="N14" s="43">
        <f t="shared" si="13"/>
        <v>4313.6507517086793</v>
      </c>
      <c r="O14" s="7">
        <v>3</v>
      </c>
      <c r="P14" s="42">
        <f t="shared" si="1"/>
        <v>2.8757671678057859E-7</v>
      </c>
      <c r="Q14" s="43">
        <f t="shared" si="2"/>
        <v>2875.7671678057859</v>
      </c>
      <c r="R14" s="7">
        <v>4</v>
      </c>
      <c r="S14" s="42">
        <f t="shared" si="3"/>
        <v>2.1568253758543394E-7</v>
      </c>
      <c r="T14" s="50">
        <f t="shared" si="4"/>
        <v>2156.8253758543397</v>
      </c>
    </row>
    <row r="15" spans="1:20">
      <c r="B15" s="49">
        <f t="shared" si="5"/>
        <v>16</v>
      </c>
      <c r="C15" s="55">
        <f t="shared" si="6"/>
        <v>0.27925268031909273</v>
      </c>
      <c r="D15" s="55">
        <f t="shared" si="7"/>
        <v>0.27563735581699916</v>
      </c>
      <c r="E15" s="8">
        <v>600</v>
      </c>
      <c r="F15" s="8">
        <f t="shared" si="8"/>
        <v>600000</v>
      </c>
      <c r="G15" s="8">
        <f t="shared" si="9"/>
        <v>1.6666666666666667E-6</v>
      </c>
      <c r="H15" s="42">
        <f t="shared" si="10"/>
        <v>9.1879118605666386E-7</v>
      </c>
      <c r="I15" s="7">
        <v>1</v>
      </c>
      <c r="J15" s="42">
        <f t="shared" si="11"/>
        <v>9.1879118605666386E-7</v>
      </c>
      <c r="K15" s="43">
        <f t="shared" si="12"/>
        <v>9187.911860566639</v>
      </c>
      <c r="L15" s="7">
        <v>2</v>
      </c>
      <c r="M15" s="42">
        <f t="shared" si="0"/>
        <v>4.5939559302833193E-7</v>
      </c>
      <c r="N15" s="43">
        <f t="shared" si="13"/>
        <v>4593.9559302833195</v>
      </c>
      <c r="O15" s="7">
        <v>3</v>
      </c>
      <c r="P15" s="42">
        <f t="shared" si="1"/>
        <v>3.062637286855546E-7</v>
      </c>
      <c r="Q15" s="43">
        <f t="shared" si="2"/>
        <v>3062.6372868555459</v>
      </c>
      <c r="R15" s="7">
        <v>4</v>
      </c>
      <c r="S15" s="42">
        <f t="shared" si="3"/>
        <v>2.2969779651416596E-7</v>
      </c>
      <c r="T15" s="50">
        <f t="shared" si="4"/>
        <v>2296.9779651416598</v>
      </c>
    </row>
    <row r="16" spans="1:20">
      <c r="B16" s="49">
        <f t="shared" si="5"/>
        <v>17</v>
      </c>
      <c r="C16" s="55">
        <f t="shared" si="6"/>
        <v>0.29670597283903605</v>
      </c>
      <c r="D16" s="55">
        <f t="shared" si="7"/>
        <v>0.29237170472273677</v>
      </c>
      <c r="E16" s="8">
        <v>600</v>
      </c>
      <c r="F16" s="8">
        <f t="shared" si="8"/>
        <v>600000</v>
      </c>
      <c r="G16" s="8">
        <f t="shared" si="9"/>
        <v>1.6666666666666667E-6</v>
      </c>
      <c r="H16" s="42">
        <f t="shared" si="10"/>
        <v>9.7457234907578925E-7</v>
      </c>
      <c r="I16" s="7">
        <v>1</v>
      </c>
      <c r="J16" s="42">
        <f t="shared" si="11"/>
        <v>9.7457234907578925E-7</v>
      </c>
      <c r="K16" s="43">
        <f t="shared" si="12"/>
        <v>9745.7234907578932</v>
      </c>
      <c r="L16" s="7">
        <v>2</v>
      </c>
      <c r="M16" s="42">
        <f t="shared" si="0"/>
        <v>4.8728617453789462E-7</v>
      </c>
      <c r="N16" s="43">
        <f t="shared" si="13"/>
        <v>4872.8617453789466</v>
      </c>
      <c r="O16" s="7">
        <v>3</v>
      </c>
      <c r="P16" s="42">
        <f t="shared" si="1"/>
        <v>3.2485744969192975E-7</v>
      </c>
      <c r="Q16" s="43">
        <f t="shared" si="2"/>
        <v>3248.5744969192974</v>
      </c>
      <c r="R16" s="7">
        <v>4</v>
      </c>
      <c r="S16" s="42">
        <f t="shared" si="3"/>
        <v>2.4364308726894731E-7</v>
      </c>
      <c r="T16" s="50">
        <f t="shared" si="4"/>
        <v>2436.4308726894733</v>
      </c>
    </row>
    <row r="17" spans="2:20">
      <c r="B17" s="49">
        <f t="shared" si="5"/>
        <v>18</v>
      </c>
      <c r="C17" s="55">
        <f t="shared" si="6"/>
        <v>0.31415926535897931</v>
      </c>
      <c r="D17" s="55">
        <f t="shared" si="7"/>
        <v>0.3090169943749474</v>
      </c>
      <c r="E17" s="8">
        <v>600</v>
      </c>
      <c r="F17" s="8">
        <f t="shared" si="8"/>
        <v>600000</v>
      </c>
      <c r="G17" s="8">
        <f t="shared" si="9"/>
        <v>1.6666666666666667E-6</v>
      </c>
      <c r="H17" s="42">
        <f t="shared" si="10"/>
        <v>1.0300566479164914E-6</v>
      </c>
      <c r="I17" s="7">
        <v>1</v>
      </c>
      <c r="J17" s="42">
        <f t="shared" si="11"/>
        <v>1.0300566479164914E-6</v>
      </c>
      <c r="K17" s="43">
        <f t="shared" si="12"/>
        <v>10300.566479164914</v>
      </c>
      <c r="L17" s="7">
        <v>2</v>
      </c>
      <c r="M17" s="42">
        <f t="shared" si="0"/>
        <v>5.150283239582457E-7</v>
      </c>
      <c r="N17" s="43">
        <f t="shared" si="13"/>
        <v>5150.2832395824571</v>
      </c>
      <c r="O17" s="7">
        <v>3</v>
      </c>
      <c r="P17" s="42">
        <f t="shared" si="1"/>
        <v>3.433522159721638E-7</v>
      </c>
      <c r="Q17" s="43">
        <f t="shared" si="2"/>
        <v>3433.5221597216382</v>
      </c>
      <c r="R17" s="7">
        <v>4</v>
      </c>
      <c r="S17" s="42">
        <f t="shared" si="3"/>
        <v>2.5751416197912285E-7</v>
      </c>
      <c r="T17" s="50">
        <f t="shared" si="4"/>
        <v>2575.1416197912285</v>
      </c>
    </row>
    <row r="18" spans="2:20">
      <c r="B18" s="49">
        <f t="shared" si="5"/>
        <v>19</v>
      </c>
      <c r="C18" s="55">
        <f t="shared" si="6"/>
        <v>0.33161255787892258</v>
      </c>
      <c r="D18" s="55">
        <f t="shared" si="7"/>
        <v>0.32556815445715664</v>
      </c>
      <c r="E18" s="8">
        <v>600</v>
      </c>
      <c r="F18" s="8">
        <f t="shared" si="8"/>
        <v>600000</v>
      </c>
      <c r="G18" s="8">
        <f t="shared" si="9"/>
        <v>1.6666666666666667E-6</v>
      </c>
      <c r="H18" s="42">
        <f t="shared" si="10"/>
        <v>1.0852271815238554E-6</v>
      </c>
      <c r="I18" s="7">
        <v>1</v>
      </c>
      <c r="J18" s="42">
        <f t="shared" si="11"/>
        <v>1.0852271815238554E-6</v>
      </c>
      <c r="K18" s="43">
        <f t="shared" si="12"/>
        <v>10852.271815238553</v>
      </c>
      <c r="L18" s="7">
        <v>2</v>
      </c>
      <c r="M18" s="42">
        <f t="shared" si="0"/>
        <v>5.4261359076192769E-7</v>
      </c>
      <c r="N18" s="43">
        <f t="shared" si="13"/>
        <v>5426.1359076192766</v>
      </c>
      <c r="O18" s="7">
        <v>3</v>
      </c>
      <c r="P18" s="42">
        <f t="shared" si="1"/>
        <v>3.6174239384128515E-7</v>
      </c>
      <c r="Q18" s="43">
        <f t="shared" si="2"/>
        <v>3617.4239384128514</v>
      </c>
      <c r="R18" s="7">
        <v>4</v>
      </c>
      <c r="S18" s="42">
        <f t="shared" si="3"/>
        <v>2.7130679538096385E-7</v>
      </c>
      <c r="T18" s="50">
        <f t="shared" si="4"/>
        <v>2713.0679538096383</v>
      </c>
    </row>
    <row r="19" spans="2:20">
      <c r="B19" s="49">
        <f t="shared" si="5"/>
        <v>20</v>
      </c>
      <c r="C19" s="55">
        <f t="shared" si="6"/>
        <v>0.3490658503988659</v>
      </c>
      <c r="D19" s="55">
        <f t="shared" si="7"/>
        <v>0.34202014332566871</v>
      </c>
      <c r="E19" s="8">
        <v>600</v>
      </c>
      <c r="F19" s="8">
        <f t="shared" si="8"/>
        <v>600000</v>
      </c>
      <c r="G19" s="8">
        <f t="shared" si="9"/>
        <v>1.6666666666666667E-6</v>
      </c>
      <c r="H19" s="42">
        <f t="shared" si="10"/>
        <v>1.1400671444188956E-6</v>
      </c>
      <c r="I19" s="7">
        <v>1</v>
      </c>
      <c r="J19" s="42">
        <f t="shared" si="11"/>
        <v>1.1400671444188956E-6</v>
      </c>
      <c r="K19" s="43">
        <f t="shared" si="12"/>
        <v>11400.671444188956</v>
      </c>
      <c r="L19" s="7">
        <v>2</v>
      </c>
      <c r="M19" s="42">
        <f t="shared" si="0"/>
        <v>5.7003357220944781E-7</v>
      </c>
      <c r="N19" s="43">
        <f t="shared" si="13"/>
        <v>5700.3357220944781</v>
      </c>
      <c r="O19" s="7">
        <v>3</v>
      </c>
      <c r="P19" s="42">
        <f t="shared" si="1"/>
        <v>3.8002238147296519E-7</v>
      </c>
      <c r="Q19" s="43">
        <f t="shared" si="2"/>
        <v>3800.2238147296521</v>
      </c>
      <c r="R19" s="7">
        <v>4</v>
      </c>
      <c r="S19" s="42">
        <f t="shared" si="3"/>
        <v>2.8501678610472391E-7</v>
      </c>
      <c r="T19" s="50">
        <f t="shared" si="4"/>
        <v>2850.1678610472391</v>
      </c>
    </row>
    <row r="20" spans="2:20">
      <c r="B20" s="49">
        <f t="shared" si="5"/>
        <v>21</v>
      </c>
      <c r="C20" s="55">
        <f t="shared" si="6"/>
        <v>0.36651914291880922</v>
      </c>
      <c r="D20" s="55">
        <f t="shared" si="7"/>
        <v>0.35836794954530027</v>
      </c>
      <c r="E20" s="8">
        <v>600</v>
      </c>
      <c r="F20" s="8">
        <f t="shared" si="8"/>
        <v>600000</v>
      </c>
      <c r="G20" s="8">
        <f t="shared" si="9"/>
        <v>1.6666666666666667E-6</v>
      </c>
      <c r="H20" s="42">
        <f t="shared" si="10"/>
        <v>1.1945598318176676E-6</v>
      </c>
      <c r="I20" s="7">
        <v>1</v>
      </c>
      <c r="J20" s="42">
        <f t="shared" si="11"/>
        <v>1.1945598318176676E-6</v>
      </c>
      <c r="K20" s="43">
        <f t="shared" si="12"/>
        <v>11945.598318176677</v>
      </c>
      <c r="L20" s="7">
        <v>2</v>
      </c>
      <c r="M20" s="42">
        <f t="shared" si="0"/>
        <v>5.9727991590883382E-7</v>
      </c>
      <c r="N20" s="43">
        <f t="shared" si="13"/>
        <v>5972.7991590883385</v>
      </c>
      <c r="O20" s="7">
        <v>3</v>
      </c>
      <c r="P20" s="42">
        <f t="shared" si="1"/>
        <v>3.9818661060588921E-7</v>
      </c>
      <c r="Q20" s="43">
        <f t="shared" si="2"/>
        <v>3981.866106058892</v>
      </c>
      <c r="R20" s="7">
        <v>4</v>
      </c>
      <c r="S20" s="42">
        <f t="shared" si="3"/>
        <v>2.9863995795441691E-7</v>
      </c>
      <c r="T20" s="50">
        <f t="shared" si="4"/>
        <v>2986.3995795441692</v>
      </c>
    </row>
    <row r="21" spans="2:20">
      <c r="B21" s="49">
        <f t="shared" si="5"/>
        <v>22</v>
      </c>
      <c r="C21" s="55">
        <f t="shared" si="6"/>
        <v>0.38397243543875248</v>
      </c>
      <c r="D21" s="55">
        <f t="shared" si="7"/>
        <v>0.37460659341591201</v>
      </c>
      <c r="E21" s="8">
        <v>600</v>
      </c>
      <c r="F21" s="8">
        <f t="shared" si="8"/>
        <v>600000</v>
      </c>
      <c r="G21" s="8">
        <f t="shared" si="9"/>
        <v>1.6666666666666667E-6</v>
      </c>
      <c r="H21" s="42">
        <f t="shared" si="10"/>
        <v>1.2486886447197066E-6</v>
      </c>
      <c r="I21" s="7">
        <v>1</v>
      </c>
      <c r="J21" s="42">
        <f t="shared" si="11"/>
        <v>1.2486886447197066E-6</v>
      </c>
      <c r="K21" s="43">
        <f t="shared" si="12"/>
        <v>12486.886447197066</v>
      </c>
      <c r="L21" s="7">
        <v>2</v>
      </c>
      <c r="M21" s="42">
        <f t="shared" si="0"/>
        <v>6.2434432235985332E-7</v>
      </c>
      <c r="N21" s="43">
        <f t="shared" si="13"/>
        <v>6243.4432235985332</v>
      </c>
      <c r="O21" s="7">
        <v>3</v>
      </c>
      <c r="P21" s="42">
        <f t="shared" si="1"/>
        <v>4.1622954823990219E-7</v>
      </c>
      <c r="Q21" s="43">
        <f t="shared" si="2"/>
        <v>4162.2954823990221</v>
      </c>
      <c r="R21" s="7">
        <v>4</v>
      </c>
      <c r="S21" s="42">
        <f t="shared" si="3"/>
        <v>3.1217216117992666E-7</v>
      </c>
      <c r="T21" s="50">
        <f t="shared" si="4"/>
        <v>3121.7216117992666</v>
      </c>
    </row>
    <row r="22" spans="2:20">
      <c r="B22" s="49">
        <f t="shared" si="5"/>
        <v>23</v>
      </c>
      <c r="C22" s="55">
        <f t="shared" si="6"/>
        <v>0.40142572795869574</v>
      </c>
      <c r="D22" s="55">
        <f t="shared" si="7"/>
        <v>0.39073112848927372</v>
      </c>
      <c r="E22" s="8">
        <v>600</v>
      </c>
      <c r="F22" s="8">
        <f t="shared" si="8"/>
        <v>600000</v>
      </c>
      <c r="G22" s="8">
        <f t="shared" si="9"/>
        <v>1.6666666666666667E-6</v>
      </c>
      <c r="H22" s="42">
        <f t="shared" si="10"/>
        <v>1.3024370949642457E-6</v>
      </c>
      <c r="I22" s="7">
        <v>1</v>
      </c>
      <c r="J22" s="42">
        <f t="shared" si="11"/>
        <v>1.3024370949642457E-6</v>
      </c>
      <c r="K22" s="43">
        <f t="shared" si="12"/>
        <v>13024.370949642456</v>
      </c>
      <c r="L22" s="7">
        <v>2</v>
      </c>
      <c r="M22" s="42">
        <f t="shared" si="0"/>
        <v>6.5121854748212284E-7</v>
      </c>
      <c r="N22" s="43">
        <f t="shared" si="13"/>
        <v>6512.1854748212281</v>
      </c>
      <c r="O22" s="7">
        <v>3</v>
      </c>
      <c r="P22" s="42">
        <f t="shared" si="1"/>
        <v>4.3414569832141525E-7</v>
      </c>
      <c r="Q22" s="43">
        <f t="shared" si="2"/>
        <v>4341.4569832141524</v>
      </c>
      <c r="R22" s="7">
        <v>4</v>
      </c>
      <c r="S22" s="42">
        <f t="shared" si="3"/>
        <v>3.2560927374106142E-7</v>
      </c>
      <c r="T22" s="50">
        <f t="shared" si="4"/>
        <v>3256.0927374106141</v>
      </c>
    </row>
    <row r="23" spans="2:20">
      <c r="B23" s="49">
        <f t="shared" si="5"/>
        <v>24</v>
      </c>
      <c r="C23" s="55">
        <f t="shared" si="6"/>
        <v>0.41887902047863906</v>
      </c>
      <c r="D23" s="55">
        <f t="shared" si="7"/>
        <v>0.40673664307580015</v>
      </c>
      <c r="E23" s="8">
        <v>600</v>
      </c>
      <c r="F23" s="8">
        <f t="shared" si="8"/>
        <v>600000</v>
      </c>
      <c r="G23" s="8">
        <f t="shared" si="9"/>
        <v>1.6666666666666667E-6</v>
      </c>
      <c r="H23" s="42">
        <f t="shared" si="10"/>
        <v>1.3557888102526672E-6</v>
      </c>
      <c r="I23" s="7">
        <v>1</v>
      </c>
      <c r="J23" s="42">
        <f t="shared" si="11"/>
        <v>1.3557888102526672E-6</v>
      </c>
      <c r="K23" s="43">
        <f t="shared" si="12"/>
        <v>13557.888102526673</v>
      </c>
      <c r="L23" s="7">
        <v>2</v>
      </c>
      <c r="M23" s="42">
        <f t="shared" si="0"/>
        <v>6.7789440512633362E-7</v>
      </c>
      <c r="N23" s="43">
        <f t="shared" si="13"/>
        <v>6778.9440512633364</v>
      </c>
      <c r="O23" s="7">
        <v>3</v>
      </c>
      <c r="P23" s="42">
        <f t="shared" si="1"/>
        <v>4.5192960341755573E-7</v>
      </c>
      <c r="Q23" s="43">
        <f t="shared" si="2"/>
        <v>4519.296034175557</v>
      </c>
      <c r="R23" s="7">
        <v>4</v>
      </c>
      <c r="S23" s="42">
        <f t="shared" si="3"/>
        <v>3.3894720256316681E-7</v>
      </c>
      <c r="T23" s="50">
        <f t="shared" si="4"/>
        <v>3389.4720256316682</v>
      </c>
    </row>
    <row r="24" spans="2:20">
      <c r="B24" s="49">
        <f t="shared" si="5"/>
        <v>25</v>
      </c>
      <c r="C24" s="55">
        <f t="shared" si="6"/>
        <v>0.43633231299858238</v>
      </c>
      <c r="D24" s="55">
        <f t="shared" si="7"/>
        <v>0.42261826174069944</v>
      </c>
      <c r="E24" s="8">
        <v>600</v>
      </c>
      <c r="F24" s="8">
        <f t="shared" si="8"/>
        <v>600000</v>
      </c>
      <c r="G24" s="8">
        <f t="shared" si="9"/>
        <v>1.6666666666666667E-6</v>
      </c>
      <c r="H24" s="42">
        <f t="shared" si="10"/>
        <v>1.4087275391356648E-6</v>
      </c>
      <c r="I24" s="7">
        <v>1</v>
      </c>
      <c r="J24" s="42">
        <f t="shared" si="11"/>
        <v>1.4087275391356648E-6</v>
      </c>
      <c r="K24" s="43">
        <f t="shared" si="12"/>
        <v>14087.275391356648</v>
      </c>
      <c r="L24" s="7">
        <v>2</v>
      </c>
      <c r="M24" s="42">
        <f t="shared" si="0"/>
        <v>7.0436376956783241E-7</v>
      </c>
      <c r="N24" s="43">
        <f t="shared" si="13"/>
        <v>7043.6376956783242</v>
      </c>
      <c r="O24" s="7">
        <v>3</v>
      </c>
      <c r="P24" s="42">
        <f t="shared" si="1"/>
        <v>4.6957584637855493E-7</v>
      </c>
      <c r="Q24" s="43">
        <f t="shared" si="2"/>
        <v>4695.7584637855489</v>
      </c>
      <c r="R24" s="7">
        <v>4</v>
      </c>
      <c r="S24" s="42">
        <f t="shared" si="3"/>
        <v>3.5218188478391621E-7</v>
      </c>
      <c r="T24" s="50">
        <f t="shared" si="4"/>
        <v>3521.8188478391621</v>
      </c>
    </row>
    <row r="25" spans="2:20">
      <c r="B25" s="49">
        <f t="shared" si="5"/>
        <v>26</v>
      </c>
      <c r="C25" s="55">
        <f t="shared" si="6"/>
        <v>0.4537856055185257</v>
      </c>
      <c r="D25" s="55">
        <f t="shared" si="7"/>
        <v>0.4383711467890774</v>
      </c>
      <c r="E25" s="8">
        <v>600</v>
      </c>
      <c r="F25" s="8">
        <f t="shared" si="8"/>
        <v>600000</v>
      </c>
      <c r="G25" s="8">
        <f t="shared" si="9"/>
        <v>1.6666666666666667E-6</v>
      </c>
      <c r="H25" s="42">
        <f t="shared" si="10"/>
        <v>1.4612371559635913E-6</v>
      </c>
      <c r="I25" s="7">
        <v>1</v>
      </c>
      <c r="J25" s="42">
        <f t="shared" si="11"/>
        <v>1.4612371559635913E-6</v>
      </c>
      <c r="K25" s="43">
        <f t="shared" si="12"/>
        <v>14612.371559635912</v>
      </c>
      <c r="L25" s="7">
        <v>2</v>
      </c>
      <c r="M25" s="42">
        <f t="shared" si="0"/>
        <v>7.3061857798179566E-7</v>
      </c>
      <c r="N25" s="43">
        <f t="shared" si="13"/>
        <v>7306.1857798179562</v>
      </c>
      <c r="O25" s="7">
        <v>3</v>
      </c>
      <c r="P25" s="42">
        <f t="shared" si="1"/>
        <v>4.8707905198786381E-7</v>
      </c>
      <c r="Q25" s="43">
        <f t="shared" si="2"/>
        <v>4870.7905198786384</v>
      </c>
      <c r="R25" s="7">
        <v>4</v>
      </c>
      <c r="S25" s="42">
        <f t="shared" si="3"/>
        <v>3.6530928899089783E-7</v>
      </c>
      <c r="T25" s="50">
        <f t="shared" si="4"/>
        <v>3653.0928899089781</v>
      </c>
    </row>
    <row r="26" spans="2:20">
      <c r="B26" s="49">
        <f t="shared" si="5"/>
        <v>27</v>
      </c>
      <c r="C26" s="55">
        <f t="shared" si="6"/>
        <v>0.47123889803846897</v>
      </c>
      <c r="D26" s="55">
        <f t="shared" si="7"/>
        <v>0.45399049973954675</v>
      </c>
      <c r="E26" s="8">
        <v>600</v>
      </c>
      <c r="F26" s="8">
        <f t="shared" si="8"/>
        <v>600000</v>
      </c>
      <c r="G26" s="8">
        <f t="shared" si="9"/>
        <v>1.6666666666666667E-6</v>
      </c>
      <c r="H26" s="42">
        <f t="shared" si="10"/>
        <v>1.5133016657984893E-6</v>
      </c>
      <c r="I26" s="7">
        <v>1</v>
      </c>
      <c r="J26" s="42">
        <f t="shared" si="11"/>
        <v>1.5133016657984893E-6</v>
      </c>
      <c r="K26" s="43">
        <f t="shared" si="12"/>
        <v>15133.016657984892</v>
      </c>
      <c r="L26" s="7">
        <v>2</v>
      </c>
      <c r="M26" s="42">
        <f t="shared" si="0"/>
        <v>7.5665083289924463E-7</v>
      </c>
      <c r="N26" s="43">
        <f t="shared" si="13"/>
        <v>7566.508328992446</v>
      </c>
      <c r="O26" s="7">
        <v>3</v>
      </c>
      <c r="P26" s="42">
        <f t="shared" si="1"/>
        <v>5.0443388859949646E-7</v>
      </c>
      <c r="Q26" s="43">
        <f t="shared" si="2"/>
        <v>5044.3388859949646</v>
      </c>
      <c r="R26" s="7">
        <v>4</v>
      </c>
      <c r="S26" s="42">
        <f t="shared" si="3"/>
        <v>3.7832541644962232E-7</v>
      </c>
      <c r="T26" s="50">
        <f t="shared" si="4"/>
        <v>3783.254164496223</v>
      </c>
    </row>
    <row r="27" spans="2:20">
      <c r="B27" s="49">
        <f t="shared" si="5"/>
        <v>28</v>
      </c>
      <c r="C27" s="55">
        <f t="shared" si="6"/>
        <v>0.48869219055841229</v>
      </c>
      <c r="D27" s="55">
        <f t="shared" si="7"/>
        <v>0.46947156278589081</v>
      </c>
      <c r="E27" s="8">
        <v>600</v>
      </c>
      <c r="F27" s="8">
        <f t="shared" si="8"/>
        <v>600000</v>
      </c>
      <c r="G27" s="8">
        <f t="shared" si="9"/>
        <v>1.6666666666666667E-6</v>
      </c>
      <c r="H27" s="42">
        <f t="shared" si="10"/>
        <v>1.5649052092863026E-6</v>
      </c>
      <c r="I27" s="7">
        <v>1</v>
      </c>
      <c r="J27" s="42">
        <f t="shared" si="11"/>
        <v>1.5649052092863026E-6</v>
      </c>
      <c r="K27" s="43">
        <f t="shared" si="12"/>
        <v>15649.052092863027</v>
      </c>
      <c r="L27" s="7">
        <v>2</v>
      </c>
      <c r="M27" s="42">
        <f t="shared" si="0"/>
        <v>7.8245260464315131E-7</v>
      </c>
      <c r="N27" s="43">
        <f t="shared" si="13"/>
        <v>7824.5260464315134</v>
      </c>
      <c r="O27" s="7">
        <v>3</v>
      </c>
      <c r="P27" s="42">
        <f t="shared" si="1"/>
        <v>5.2163506976210091E-7</v>
      </c>
      <c r="Q27" s="43">
        <f t="shared" si="2"/>
        <v>5216.3506976210092</v>
      </c>
      <c r="R27" s="7">
        <v>4</v>
      </c>
      <c r="S27" s="42">
        <f t="shared" si="3"/>
        <v>3.9122630232157566E-7</v>
      </c>
      <c r="T27" s="50">
        <f t="shared" si="4"/>
        <v>3912.2630232157567</v>
      </c>
    </row>
    <row r="28" spans="2:20">
      <c r="B28" s="49">
        <f t="shared" si="5"/>
        <v>29</v>
      </c>
      <c r="C28" s="55">
        <f t="shared" si="6"/>
        <v>0.50614548307835561</v>
      </c>
      <c r="D28" s="55">
        <f t="shared" si="7"/>
        <v>0.48480962024633706</v>
      </c>
      <c r="E28" s="8">
        <v>600</v>
      </c>
      <c r="F28" s="8">
        <f t="shared" si="8"/>
        <v>600000</v>
      </c>
      <c r="G28" s="8">
        <f t="shared" si="9"/>
        <v>1.6666666666666667E-6</v>
      </c>
      <c r="H28" s="42">
        <f t="shared" si="10"/>
        <v>1.6160320674877902E-6</v>
      </c>
      <c r="I28" s="7">
        <v>1</v>
      </c>
      <c r="J28" s="42">
        <f t="shared" si="11"/>
        <v>1.6160320674877902E-6</v>
      </c>
      <c r="K28" s="43">
        <f t="shared" si="12"/>
        <v>16160.320674877903</v>
      </c>
      <c r="L28" s="7">
        <v>2</v>
      </c>
      <c r="M28" s="42">
        <f t="shared" si="0"/>
        <v>8.0801603374389511E-7</v>
      </c>
      <c r="N28" s="43">
        <f t="shared" si="13"/>
        <v>8080.1603374389515</v>
      </c>
      <c r="O28" s="7">
        <v>3</v>
      </c>
      <c r="P28" s="42">
        <f t="shared" si="1"/>
        <v>5.386773558292634E-7</v>
      </c>
      <c r="Q28" s="43">
        <f t="shared" si="2"/>
        <v>5386.7735582926343</v>
      </c>
      <c r="R28" s="7">
        <v>4</v>
      </c>
      <c r="S28" s="42">
        <f t="shared" si="3"/>
        <v>4.0400801687194755E-7</v>
      </c>
      <c r="T28" s="50">
        <f t="shared" si="4"/>
        <v>4040.0801687194758</v>
      </c>
    </row>
    <row r="29" spans="2:20">
      <c r="B29" s="49">
        <f t="shared" si="5"/>
        <v>30</v>
      </c>
      <c r="C29" s="55">
        <f t="shared" si="6"/>
        <v>0.52359877559829882</v>
      </c>
      <c r="D29" s="55">
        <f t="shared" si="7"/>
        <v>0.49999999999999994</v>
      </c>
      <c r="E29" s="8">
        <v>600</v>
      </c>
      <c r="F29" s="8">
        <f t="shared" si="8"/>
        <v>600000</v>
      </c>
      <c r="G29" s="8">
        <f t="shared" si="9"/>
        <v>1.6666666666666667E-6</v>
      </c>
      <c r="H29" s="42">
        <f t="shared" si="10"/>
        <v>1.6666666666666665E-6</v>
      </c>
      <c r="I29" s="7">
        <v>1</v>
      </c>
      <c r="J29" s="42">
        <f t="shared" si="11"/>
        <v>1.6666666666666665E-6</v>
      </c>
      <c r="K29" s="43">
        <f t="shared" si="12"/>
        <v>16666.666666666664</v>
      </c>
      <c r="L29" s="7">
        <v>2</v>
      </c>
      <c r="M29" s="42">
        <f t="shared" si="0"/>
        <v>8.3333333333333323E-7</v>
      </c>
      <c r="N29" s="43">
        <f t="shared" si="13"/>
        <v>8333.3333333333321</v>
      </c>
      <c r="O29" s="7">
        <v>3</v>
      </c>
      <c r="P29" s="42">
        <f t="shared" si="1"/>
        <v>5.5555555555555552E-7</v>
      </c>
      <c r="Q29" s="43">
        <f t="shared" si="2"/>
        <v>5555.5555555555547</v>
      </c>
      <c r="R29" s="7">
        <v>4</v>
      </c>
      <c r="S29" s="42">
        <f t="shared" si="3"/>
        <v>4.1666666666666661E-7</v>
      </c>
      <c r="T29" s="50">
        <f t="shared" si="4"/>
        <v>4166.6666666666661</v>
      </c>
    </row>
    <row r="30" spans="2:20">
      <c r="B30" s="49">
        <f t="shared" si="5"/>
        <v>31</v>
      </c>
      <c r="C30" s="55">
        <f t="shared" si="6"/>
        <v>0.54105206811824214</v>
      </c>
      <c r="D30" s="55">
        <f t="shared" si="7"/>
        <v>0.51503807491005416</v>
      </c>
      <c r="E30" s="8">
        <v>600</v>
      </c>
      <c r="F30" s="8">
        <f t="shared" si="8"/>
        <v>600000</v>
      </c>
      <c r="G30" s="8">
        <f t="shared" si="9"/>
        <v>1.6666666666666667E-6</v>
      </c>
      <c r="H30" s="42">
        <f t="shared" si="10"/>
        <v>1.7167935830335138E-6</v>
      </c>
      <c r="I30" s="7">
        <v>1</v>
      </c>
      <c r="J30" s="42">
        <f t="shared" si="11"/>
        <v>1.7167935830335138E-6</v>
      </c>
      <c r="K30" s="43">
        <f t="shared" si="12"/>
        <v>17167.93583033514</v>
      </c>
      <c r="L30" s="7">
        <v>2</v>
      </c>
      <c r="M30" s="42">
        <f t="shared" si="0"/>
        <v>8.5839679151675692E-7</v>
      </c>
      <c r="N30" s="43">
        <f t="shared" si="13"/>
        <v>8583.96791516757</v>
      </c>
      <c r="O30" s="7">
        <v>3</v>
      </c>
      <c r="P30" s="42">
        <f t="shared" si="1"/>
        <v>5.7226452767783798E-7</v>
      </c>
      <c r="Q30" s="43">
        <f t="shared" si="2"/>
        <v>5722.6452767783794</v>
      </c>
      <c r="R30" s="7">
        <v>4</v>
      </c>
      <c r="S30" s="42">
        <f t="shared" si="3"/>
        <v>4.2919839575837846E-7</v>
      </c>
      <c r="T30" s="50">
        <f t="shared" si="4"/>
        <v>4291.983957583785</v>
      </c>
    </row>
    <row r="31" spans="2:20">
      <c r="B31" s="49">
        <f t="shared" si="5"/>
        <v>32</v>
      </c>
      <c r="C31" s="55">
        <f t="shared" si="6"/>
        <v>0.55850536063818546</v>
      </c>
      <c r="D31" s="55">
        <f t="shared" si="7"/>
        <v>0.5299192642332049</v>
      </c>
      <c r="E31" s="8">
        <v>600</v>
      </c>
      <c r="F31" s="8">
        <f t="shared" si="8"/>
        <v>600000</v>
      </c>
      <c r="G31" s="8">
        <f t="shared" si="9"/>
        <v>1.6666666666666667E-6</v>
      </c>
      <c r="H31" s="42">
        <f t="shared" si="10"/>
        <v>1.7663975474440164E-6</v>
      </c>
      <c r="I31" s="7">
        <v>1</v>
      </c>
      <c r="J31" s="42">
        <f t="shared" si="11"/>
        <v>1.7663975474440164E-6</v>
      </c>
      <c r="K31" s="43">
        <f t="shared" si="12"/>
        <v>17663.975474440165</v>
      </c>
      <c r="L31" s="7">
        <v>2</v>
      </c>
      <c r="M31" s="42">
        <f t="shared" si="0"/>
        <v>8.831987737220082E-7</v>
      </c>
      <c r="N31" s="43">
        <f t="shared" si="13"/>
        <v>8831.9877372200826</v>
      </c>
      <c r="O31" s="7">
        <v>3</v>
      </c>
      <c r="P31" s="42">
        <f t="shared" si="1"/>
        <v>5.8879918248133884E-7</v>
      </c>
      <c r="Q31" s="43">
        <f t="shared" si="2"/>
        <v>5887.9918248133881</v>
      </c>
      <c r="R31" s="7">
        <v>4</v>
      </c>
      <c r="S31" s="42">
        <f t="shared" si="3"/>
        <v>4.415993868610041E-7</v>
      </c>
      <c r="T31" s="50">
        <f t="shared" si="4"/>
        <v>4415.9938686100413</v>
      </c>
    </row>
    <row r="32" spans="2:20">
      <c r="B32" s="49">
        <f t="shared" si="5"/>
        <v>33</v>
      </c>
      <c r="C32" s="55">
        <f t="shared" si="6"/>
        <v>0.57595865315812877</v>
      </c>
      <c r="D32" s="55">
        <f t="shared" si="7"/>
        <v>0.54463903501502708</v>
      </c>
      <c r="E32" s="8">
        <v>600</v>
      </c>
      <c r="F32" s="8">
        <f t="shared" si="8"/>
        <v>600000</v>
      </c>
      <c r="G32" s="8">
        <f t="shared" si="9"/>
        <v>1.6666666666666667E-6</v>
      </c>
      <c r="H32" s="42">
        <f t="shared" si="10"/>
        <v>1.8154634500500904E-6</v>
      </c>
      <c r="I32" s="7">
        <v>1</v>
      </c>
      <c r="J32" s="42">
        <f t="shared" si="11"/>
        <v>1.8154634500500904E-6</v>
      </c>
      <c r="K32" s="43">
        <f t="shared" si="12"/>
        <v>18154.634500500903</v>
      </c>
      <c r="L32" s="7">
        <v>2</v>
      </c>
      <c r="M32" s="42">
        <f t="shared" si="0"/>
        <v>9.0773172502504518E-7</v>
      </c>
      <c r="N32" s="43">
        <f t="shared" si="13"/>
        <v>9077.3172502504513</v>
      </c>
      <c r="O32" s="7">
        <v>3</v>
      </c>
      <c r="P32" s="42">
        <f t="shared" si="1"/>
        <v>6.0515448335003012E-7</v>
      </c>
      <c r="Q32" s="43">
        <f t="shared" si="2"/>
        <v>6051.5448335003011</v>
      </c>
      <c r="R32" s="7">
        <v>4</v>
      </c>
      <c r="S32" s="42">
        <f t="shared" si="3"/>
        <v>4.5386586251252259E-7</v>
      </c>
      <c r="T32" s="50">
        <f t="shared" si="4"/>
        <v>4538.6586251252256</v>
      </c>
    </row>
    <row r="33" spans="2:20">
      <c r="B33" s="49">
        <f t="shared" si="5"/>
        <v>34</v>
      </c>
      <c r="C33" s="55">
        <f t="shared" si="6"/>
        <v>0.59341194567807209</v>
      </c>
      <c r="D33" s="55">
        <f t="shared" si="7"/>
        <v>0.5591929034707469</v>
      </c>
      <c r="E33" s="8">
        <v>600</v>
      </c>
      <c r="F33" s="8">
        <f t="shared" si="8"/>
        <v>600000</v>
      </c>
      <c r="G33" s="8">
        <f t="shared" si="9"/>
        <v>1.6666666666666667E-6</v>
      </c>
      <c r="H33" s="42">
        <f t="shared" si="10"/>
        <v>1.8639763449024897E-6</v>
      </c>
      <c r="I33" s="7">
        <v>1</v>
      </c>
      <c r="J33" s="42">
        <f t="shared" si="11"/>
        <v>1.8639763449024897E-6</v>
      </c>
      <c r="K33" s="43">
        <f t="shared" si="12"/>
        <v>18639.763449024897</v>
      </c>
      <c r="L33" s="7">
        <v>2</v>
      </c>
      <c r="M33" s="42">
        <f t="shared" si="0"/>
        <v>9.3198817245124485E-7</v>
      </c>
      <c r="N33" s="43">
        <f t="shared" si="13"/>
        <v>9319.8817245124483</v>
      </c>
      <c r="O33" s="7">
        <v>3</v>
      </c>
      <c r="P33" s="42">
        <f t="shared" si="1"/>
        <v>6.2132544830082986E-7</v>
      </c>
      <c r="Q33" s="43">
        <f t="shared" si="2"/>
        <v>6213.2544830082988</v>
      </c>
      <c r="R33" s="7">
        <v>4</v>
      </c>
      <c r="S33" s="42">
        <f t="shared" si="3"/>
        <v>4.6599408622562242E-7</v>
      </c>
      <c r="T33" s="50">
        <f t="shared" si="4"/>
        <v>4659.9408622562241</v>
      </c>
    </row>
    <row r="34" spans="2:20">
      <c r="B34" s="49">
        <f t="shared" si="5"/>
        <v>35</v>
      </c>
      <c r="C34" s="55">
        <f t="shared" si="6"/>
        <v>0.6108652381980153</v>
      </c>
      <c r="D34" s="55">
        <f t="shared" si="7"/>
        <v>0.57357643635104605</v>
      </c>
      <c r="E34" s="8">
        <v>600</v>
      </c>
      <c r="F34" s="8">
        <f t="shared" si="8"/>
        <v>600000</v>
      </c>
      <c r="G34" s="8">
        <f t="shared" si="9"/>
        <v>1.6666666666666667E-6</v>
      </c>
      <c r="H34" s="42">
        <f t="shared" si="10"/>
        <v>1.9119214545034869E-6</v>
      </c>
      <c r="I34" s="7">
        <v>1</v>
      </c>
      <c r="J34" s="42">
        <f t="shared" si="11"/>
        <v>1.9119214545034869E-6</v>
      </c>
      <c r="K34" s="43">
        <f t="shared" si="12"/>
        <v>19119.214545034869</v>
      </c>
      <c r="L34" s="7">
        <v>2</v>
      </c>
      <c r="M34" s="42">
        <f t="shared" si="0"/>
        <v>9.5596072725174347E-7</v>
      </c>
      <c r="N34" s="43">
        <f t="shared" si="13"/>
        <v>9559.6072725174345</v>
      </c>
      <c r="O34" s="7">
        <v>3</v>
      </c>
      <c r="P34" s="42">
        <f t="shared" si="1"/>
        <v>6.3730715150116231E-7</v>
      </c>
      <c r="Q34" s="43">
        <f t="shared" si="2"/>
        <v>6373.071515011623</v>
      </c>
      <c r="R34" s="7">
        <v>4</v>
      </c>
      <c r="S34" s="42">
        <f t="shared" si="3"/>
        <v>4.7798036362587173E-7</v>
      </c>
      <c r="T34" s="50">
        <f t="shared" si="4"/>
        <v>4779.8036362587172</v>
      </c>
    </row>
    <row r="35" spans="2:20">
      <c r="B35" s="49">
        <f t="shared" si="5"/>
        <v>36</v>
      </c>
      <c r="C35" s="55">
        <f t="shared" si="6"/>
        <v>0.62831853071795862</v>
      </c>
      <c r="D35" s="55">
        <f t="shared" si="7"/>
        <v>0.58778525229247314</v>
      </c>
      <c r="E35" s="8">
        <v>600</v>
      </c>
      <c r="F35" s="8">
        <f t="shared" si="8"/>
        <v>600000</v>
      </c>
      <c r="G35" s="8">
        <f t="shared" si="9"/>
        <v>1.6666666666666667E-6</v>
      </c>
      <c r="H35" s="42">
        <f t="shared" si="10"/>
        <v>1.9592841743082438E-6</v>
      </c>
      <c r="I35" s="7">
        <v>1</v>
      </c>
      <c r="J35" s="42">
        <f t="shared" si="11"/>
        <v>1.9592841743082438E-6</v>
      </c>
      <c r="K35" s="43">
        <f t="shared" si="12"/>
        <v>19592.841743082437</v>
      </c>
      <c r="L35" s="7">
        <v>2</v>
      </c>
      <c r="M35" s="42">
        <f t="shared" si="0"/>
        <v>9.7964208715412188E-7</v>
      </c>
      <c r="N35" s="43">
        <f t="shared" si="13"/>
        <v>9796.4208715412187</v>
      </c>
      <c r="O35" s="7">
        <v>3</v>
      </c>
      <c r="P35" s="42">
        <f t="shared" si="1"/>
        <v>6.5309472476941462E-7</v>
      </c>
      <c r="Q35" s="43">
        <f t="shared" si="2"/>
        <v>6530.9472476941464</v>
      </c>
      <c r="R35" s="7">
        <v>4</v>
      </c>
      <c r="S35" s="42">
        <f t="shared" si="3"/>
        <v>4.8982104357706094E-7</v>
      </c>
      <c r="T35" s="50">
        <f t="shared" si="4"/>
        <v>4898.2104357706094</v>
      </c>
    </row>
    <row r="36" spans="2:20">
      <c r="B36" s="49">
        <f t="shared" si="5"/>
        <v>37</v>
      </c>
      <c r="C36" s="55">
        <f t="shared" si="6"/>
        <v>0.64577182323790194</v>
      </c>
      <c r="D36" s="55">
        <f t="shared" si="7"/>
        <v>0.60181502315204827</v>
      </c>
      <c r="E36" s="8">
        <v>600</v>
      </c>
      <c r="F36" s="8">
        <f t="shared" si="8"/>
        <v>600000</v>
      </c>
      <c r="G36" s="8">
        <f t="shared" si="9"/>
        <v>1.6666666666666667E-6</v>
      </c>
      <c r="H36" s="42">
        <f t="shared" si="10"/>
        <v>2.0060500771734942E-6</v>
      </c>
      <c r="I36" s="7">
        <v>1</v>
      </c>
      <c r="J36" s="42">
        <f t="shared" si="11"/>
        <v>2.0060500771734942E-6</v>
      </c>
      <c r="K36" s="43">
        <f t="shared" si="12"/>
        <v>20060.50077173494</v>
      </c>
      <c r="L36" s="7">
        <v>2</v>
      </c>
      <c r="M36" s="42">
        <f t="shared" si="0"/>
        <v>1.0030250385867471E-6</v>
      </c>
      <c r="N36" s="43">
        <f t="shared" si="13"/>
        <v>10030.25038586747</v>
      </c>
      <c r="O36" s="7">
        <v>3</v>
      </c>
      <c r="P36" s="42">
        <f t="shared" si="1"/>
        <v>6.6868335905783142E-7</v>
      </c>
      <c r="Q36" s="43">
        <f t="shared" si="2"/>
        <v>6686.8335905783142</v>
      </c>
      <c r="R36" s="7">
        <v>4</v>
      </c>
      <c r="S36" s="42">
        <f t="shared" si="3"/>
        <v>5.0151251929337354E-7</v>
      </c>
      <c r="T36" s="50">
        <f t="shared" si="4"/>
        <v>5015.125192933735</v>
      </c>
    </row>
    <row r="37" spans="2:20">
      <c r="B37" s="49">
        <f t="shared" si="5"/>
        <v>38</v>
      </c>
      <c r="C37" s="55">
        <f t="shared" si="6"/>
        <v>0.66322511575784515</v>
      </c>
      <c r="D37" s="55">
        <f t="shared" si="7"/>
        <v>0.61566147532565818</v>
      </c>
      <c r="E37" s="8">
        <v>600</v>
      </c>
      <c r="F37" s="8">
        <f t="shared" si="8"/>
        <v>600000</v>
      </c>
      <c r="G37" s="8">
        <f t="shared" si="9"/>
        <v>1.6666666666666667E-6</v>
      </c>
      <c r="H37" s="42">
        <f t="shared" si="10"/>
        <v>2.052204917752194E-6</v>
      </c>
      <c r="I37" s="7">
        <v>1</v>
      </c>
      <c r="J37" s="42">
        <f t="shared" si="11"/>
        <v>2.052204917752194E-6</v>
      </c>
      <c r="K37" s="43">
        <f t="shared" si="12"/>
        <v>20522.049177521942</v>
      </c>
      <c r="L37" s="7">
        <v>2</v>
      </c>
      <c r="M37" s="42">
        <f t="shared" si="0"/>
        <v>1.026102458876097E-6</v>
      </c>
      <c r="N37" s="43">
        <f t="shared" si="13"/>
        <v>10261.024588760971</v>
      </c>
      <c r="O37" s="7">
        <v>3</v>
      </c>
      <c r="P37" s="42">
        <f t="shared" si="1"/>
        <v>6.8406830591739804E-7</v>
      </c>
      <c r="Q37" s="43">
        <f t="shared" si="2"/>
        <v>6840.6830591739808</v>
      </c>
      <c r="R37" s="7">
        <v>4</v>
      </c>
      <c r="S37" s="42">
        <f t="shared" si="3"/>
        <v>5.130512294380485E-7</v>
      </c>
      <c r="T37" s="50">
        <f t="shared" si="4"/>
        <v>5130.5122943804854</v>
      </c>
    </row>
    <row r="38" spans="2:20">
      <c r="B38" s="49">
        <f t="shared" si="5"/>
        <v>39</v>
      </c>
      <c r="C38" s="55">
        <f t="shared" si="6"/>
        <v>0.68067840827778847</v>
      </c>
      <c r="D38" s="55">
        <f t="shared" si="7"/>
        <v>0.62932039104983739</v>
      </c>
      <c r="E38" s="8">
        <v>600</v>
      </c>
      <c r="F38" s="8">
        <f t="shared" si="8"/>
        <v>600000</v>
      </c>
      <c r="G38" s="8">
        <f t="shared" si="9"/>
        <v>1.6666666666666667E-6</v>
      </c>
      <c r="H38" s="42">
        <f t="shared" si="10"/>
        <v>2.0977346368327915E-6</v>
      </c>
      <c r="I38" s="7">
        <v>1</v>
      </c>
      <c r="J38" s="42">
        <f t="shared" si="11"/>
        <v>2.0977346368327915E-6</v>
      </c>
      <c r="K38" s="43">
        <f t="shared" si="12"/>
        <v>20977.346368327915</v>
      </c>
      <c r="L38" s="7">
        <v>2</v>
      </c>
      <c r="M38" s="42">
        <f t="shared" si="0"/>
        <v>1.0488673184163957E-6</v>
      </c>
      <c r="N38" s="43">
        <f t="shared" si="13"/>
        <v>10488.673184163958</v>
      </c>
      <c r="O38" s="7">
        <v>3</v>
      </c>
      <c r="P38" s="42">
        <f t="shared" si="1"/>
        <v>6.9924487894426383E-7</v>
      </c>
      <c r="Q38" s="43">
        <f t="shared" si="2"/>
        <v>6992.4487894426384</v>
      </c>
      <c r="R38" s="7">
        <v>4</v>
      </c>
      <c r="S38" s="42">
        <f t="shared" si="3"/>
        <v>5.2443365920819787E-7</v>
      </c>
      <c r="T38" s="50">
        <f t="shared" si="4"/>
        <v>5244.3365920819788</v>
      </c>
    </row>
    <row r="39" spans="2:20">
      <c r="B39" s="49">
        <f t="shared" si="5"/>
        <v>40</v>
      </c>
      <c r="C39" s="55">
        <f t="shared" si="6"/>
        <v>0.69813170079773179</v>
      </c>
      <c r="D39" s="55">
        <f t="shared" si="7"/>
        <v>0.64278760968653925</v>
      </c>
      <c r="E39" s="8">
        <v>600</v>
      </c>
      <c r="F39" s="8">
        <f t="shared" si="8"/>
        <v>600000</v>
      </c>
      <c r="G39" s="8">
        <f t="shared" si="9"/>
        <v>1.6666666666666667E-6</v>
      </c>
      <c r="H39" s="42">
        <f t="shared" si="10"/>
        <v>2.1426253656217976E-6</v>
      </c>
      <c r="I39" s="7">
        <v>1</v>
      </c>
      <c r="J39" s="42">
        <f t="shared" si="11"/>
        <v>2.1426253656217976E-6</v>
      </c>
      <c r="K39" s="43">
        <f t="shared" si="12"/>
        <v>21426.253656217978</v>
      </c>
      <c r="L39" s="7">
        <v>2</v>
      </c>
      <c r="M39" s="42">
        <f t="shared" si="0"/>
        <v>1.0713126828108988E-6</v>
      </c>
      <c r="N39" s="43">
        <f t="shared" si="13"/>
        <v>10713.126828108989</v>
      </c>
      <c r="O39" s="7">
        <v>3</v>
      </c>
      <c r="P39" s="42">
        <f t="shared" si="1"/>
        <v>7.1420845520726583E-7</v>
      </c>
      <c r="Q39" s="43">
        <f t="shared" si="2"/>
        <v>7142.084552072658</v>
      </c>
      <c r="R39" s="7">
        <v>4</v>
      </c>
      <c r="S39" s="42">
        <f t="shared" si="3"/>
        <v>5.356563414054494E-7</v>
      </c>
      <c r="T39" s="50">
        <f t="shared" si="4"/>
        <v>5356.5634140544944</v>
      </c>
    </row>
    <row r="40" spans="2:20">
      <c r="B40" s="49">
        <f t="shared" si="5"/>
        <v>41</v>
      </c>
      <c r="C40" s="55">
        <f t="shared" si="6"/>
        <v>0.715584993317675</v>
      </c>
      <c r="D40" s="55">
        <f t="shared" si="7"/>
        <v>0.65605902899050716</v>
      </c>
      <c r="E40" s="8">
        <v>600</v>
      </c>
      <c r="F40" s="8">
        <f t="shared" si="8"/>
        <v>600000</v>
      </c>
      <c r="G40" s="8">
        <f t="shared" si="9"/>
        <v>1.6666666666666667E-6</v>
      </c>
      <c r="H40" s="42">
        <f t="shared" si="10"/>
        <v>2.1868634299683573E-6</v>
      </c>
      <c r="I40" s="7">
        <v>1</v>
      </c>
      <c r="J40" s="42">
        <f t="shared" si="11"/>
        <v>2.1868634299683573E-6</v>
      </c>
      <c r="K40" s="43">
        <f t="shared" si="12"/>
        <v>21868.634299683574</v>
      </c>
      <c r="L40" s="7">
        <v>2</v>
      </c>
      <c r="M40" s="42">
        <f t="shared" si="0"/>
        <v>1.0934317149841786E-6</v>
      </c>
      <c r="N40" s="43">
        <f t="shared" si="13"/>
        <v>10934.317149841787</v>
      </c>
      <c r="O40" s="7">
        <v>3</v>
      </c>
      <c r="P40" s="42">
        <f t="shared" si="1"/>
        <v>7.2895447665611909E-7</v>
      </c>
      <c r="Q40" s="43">
        <f t="shared" si="2"/>
        <v>7289.544766561191</v>
      </c>
      <c r="R40" s="7">
        <v>4</v>
      </c>
      <c r="S40" s="42">
        <f t="shared" si="3"/>
        <v>5.4671585749208932E-7</v>
      </c>
      <c r="T40" s="50">
        <f t="shared" si="4"/>
        <v>5467.1585749208934</v>
      </c>
    </row>
    <row r="41" spans="2:20">
      <c r="B41" s="49">
        <f t="shared" si="5"/>
        <v>42</v>
      </c>
      <c r="C41" s="55">
        <f t="shared" si="6"/>
        <v>0.73303828583761843</v>
      </c>
      <c r="D41" s="55">
        <f t="shared" si="7"/>
        <v>0.66913060635885824</v>
      </c>
      <c r="E41" s="8">
        <v>600</v>
      </c>
      <c r="F41" s="8">
        <f t="shared" si="8"/>
        <v>600000</v>
      </c>
      <c r="G41" s="8">
        <f t="shared" si="9"/>
        <v>1.6666666666666667E-6</v>
      </c>
      <c r="H41" s="42">
        <f t="shared" si="10"/>
        <v>2.2304353545295273E-6</v>
      </c>
      <c r="I41" s="7">
        <v>1</v>
      </c>
      <c r="J41" s="42">
        <f t="shared" si="11"/>
        <v>2.2304353545295273E-6</v>
      </c>
      <c r="K41" s="43">
        <f t="shared" si="12"/>
        <v>22304.353545295275</v>
      </c>
      <c r="L41" s="7">
        <v>2</v>
      </c>
      <c r="M41" s="42">
        <f t="shared" si="0"/>
        <v>1.1152176772647636E-6</v>
      </c>
      <c r="N41" s="43">
        <f t="shared" si="13"/>
        <v>11152.176772647637</v>
      </c>
      <c r="O41" s="7">
        <v>3</v>
      </c>
      <c r="P41" s="42">
        <f t="shared" si="1"/>
        <v>7.434784515098424E-7</v>
      </c>
      <c r="Q41" s="43">
        <f t="shared" si="2"/>
        <v>7434.784515098424</v>
      </c>
      <c r="R41" s="7">
        <v>4</v>
      </c>
      <c r="S41" s="42">
        <f t="shared" si="3"/>
        <v>5.5760883863238182E-7</v>
      </c>
      <c r="T41" s="50">
        <f t="shared" si="4"/>
        <v>5576.0883863238187</v>
      </c>
    </row>
    <row r="42" spans="2:20">
      <c r="B42" s="49">
        <f t="shared" si="5"/>
        <v>43</v>
      </c>
      <c r="C42" s="55">
        <f t="shared" si="6"/>
        <v>0.75049157835756164</v>
      </c>
      <c r="D42" s="55">
        <f t="shared" si="7"/>
        <v>0.68199836006249848</v>
      </c>
      <c r="E42" s="8">
        <v>600</v>
      </c>
      <c r="F42" s="8">
        <f t="shared" si="8"/>
        <v>600000</v>
      </c>
      <c r="G42" s="8">
        <f t="shared" si="9"/>
        <v>1.6666666666666667E-6</v>
      </c>
      <c r="H42" s="42">
        <f t="shared" si="10"/>
        <v>2.2733278668749948E-6</v>
      </c>
      <c r="I42" s="7">
        <v>1</v>
      </c>
      <c r="J42" s="42">
        <f t="shared" si="11"/>
        <v>2.2733278668749948E-6</v>
      </c>
      <c r="K42" s="43">
        <f t="shared" si="12"/>
        <v>22733.278668749947</v>
      </c>
      <c r="L42" s="7">
        <v>2</v>
      </c>
      <c r="M42" s="42">
        <f t="shared" si="0"/>
        <v>1.1366639334374974E-6</v>
      </c>
      <c r="N42" s="43">
        <f t="shared" si="13"/>
        <v>11366.639334374973</v>
      </c>
      <c r="O42" s="7">
        <v>3</v>
      </c>
      <c r="P42" s="42">
        <f t="shared" si="1"/>
        <v>7.5777595562499829E-7</v>
      </c>
      <c r="Q42" s="43">
        <f t="shared" si="2"/>
        <v>7577.7595562499828</v>
      </c>
      <c r="R42" s="7">
        <v>4</v>
      </c>
      <c r="S42" s="42">
        <f t="shared" si="3"/>
        <v>5.6833196671874869E-7</v>
      </c>
      <c r="T42" s="50">
        <f t="shared" si="4"/>
        <v>5683.3196671874866</v>
      </c>
    </row>
    <row r="43" spans="2:20">
      <c r="B43" s="49">
        <f t="shared" si="5"/>
        <v>44</v>
      </c>
      <c r="C43" s="55">
        <f t="shared" si="6"/>
        <v>0.76794487087750496</v>
      </c>
      <c r="D43" s="55">
        <f t="shared" si="7"/>
        <v>0.69465837045899725</v>
      </c>
      <c r="E43" s="8">
        <v>600</v>
      </c>
      <c r="F43" s="8">
        <f t="shared" si="8"/>
        <v>600000</v>
      </c>
      <c r="G43" s="8">
        <f t="shared" si="9"/>
        <v>1.6666666666666667E-6</v>
      </c>
      <c r="H43" s="42">
        <f t="shared" si="10"/>
        <v>2.315527901529991E-6</v>
      </c>
      <c r="I43" s="7">
        <v>1</v>
      </c>
      <c r="J43" s="42">
        <f t="shared" si="11"/>
        <v>2.315527901529991E-6</v>
      </c>
      <c r="K43" s="43">
        <f t="shared" si="12"/>
        <v>23155.279015299911</v>
      </c>
      <c r="L43" s="7">
        <v>2</v>
      </c>
      <c r="M43" s="42">
        <f t="shared" si="0"/>
        <v>1.1577639507649955E-6</v>
      </c>
      <c r="N43" s="43">
        <f t="shared" si="13"/>
        <v>11577.639507649956</v>
      </c>
      <c r="O43" s="7">
        <v>3</v>
      </c>
      <c r="P43" s="42">
        <f t="shared" si="1"/>
        <v>7.7184263384333038E-7</v>
      </c>
      <c r="Q43" s="43">
        <f t="shared" si="2"/>
        <v>7718.4263384333035</v>
      </c>
      <c r="R43" s="7">
        <v>4</v>
      </c>
      <c r="S43" s="42">
        <f t="shared" si="3"/>
        <v>5.7888197538249776E-7</v>
      </c>
      <c r="T43" s="50">
        <f t="shared" si="4"/>
        <v>5788.8197538249779</v>
      </c>
    </row>
    <row r="44" spans="2:20">
      <c r="B44" s="49">
        <f t="shared" si="5"/>
        <v>45</v>
      </c>
      <c r="C44" s="55">
        <f t="shared" si="6"/>
        <v>0.78539816339744828</v>
      </c>
      <c r="D44" s="55">
        <f t="shared" si="7"/>
        <v>0.70710678118654746</v>
      </c>
      <c r="E44" s="8">
        <v>600</v>
      </c>
      <c r="F44" s="8">
        <f t="shared" si="8"/>
        <v>600000</v>
      </c>
      <c r="G44" s="8">
        <f t="shared" si="9"/>
        <v>1.6666666666666667E-6</v>
      </c>
      <c r="H44" s="42">
        <f t="shared" si="10"/>
        <v>2.3570226039551584E-6</v>
      </c>
      <c r="I44" s="7">
        <v>1</v>
      </c>
      <c r="J44" s="42">
        <f t="shared" si="11"/>
        <v>2.3570226039551584E-6</v>
      </c>
      <c r="K44" s="43">
        <f t="shared" si="12"/>
        <v>23570.226039551584</v>
      </c>
      <c r="L44" s="7">
        <v>2</v>
      </c>
      <c r="M44" s="42">
        <f t="shared" si="0"/>
        <v>1.1785113019775792E-6</v>
      </c>
      <c r="N44" s="43">
        <f t="shared" si="13"/>
        <v>11785.113019775792</v>
      </c>
      <c r="O44" s="7">
        <v>3</v>
      </c>
      <c r="P44" s="42">
        <f t="shared" si="1"/>
        <v>7.8567420131838609E-7</v>
      </c>
      <c r="Q44" s="43">
        <f t="shared" si="2"/>
        <v>7856.7420131838608</v>
      </c>
      <c r="R44" s="7">
        <v>4</v>
      </c>
      <c r="S44" s="42">
        <f t="shared" si="3"/>
        <v>5.892556509887896E-7</v>
      </c>
      <c r="T44" s="50">
        <f t="shared" si="4"/>
        <v>5892.556509887896</v>
      </c>
    </row>
    <row r="45" spans="2:20">
      <c r="B45" s="49">
        <f t="shared" si="5"/>
        <v>46</v>
      </c>
      <c r="C45" s="55">
        <f t="shared" si="6"/>
        <v>0.80285145591739149</v>
      </c>
      <c r="D45" s="55">
        <f t="shared" si="7"/>
        <v>0.71933980033865108</v>
      </c>
      <c r="E45" s="8">
        <v>600</v>
      </c>
      <c r="F45" s="8">
        <f t="shared" si="8"/>
        <v>600000</v>
      </c>
      <c r="G45" s="8">
        <f t="shared" si="9"/>
        <v>1.6666666666666667E-6</v>
      </c>
      <c r="H45" s="42">
        <f t="shared" si="10"/>
        <v>2.3977993344621705E-6</v>
      </c>
      <c r="I45" s="7">
        <v>1</v>
      </c>
      <c r="J45" s="42">
        <f t="shared" si="11"/>
        <v>2.3977993344621705E-6</v>
      </c>
      <c r="K45" s="43">
        <f t="shared" si="12"/>
        <v>23977.993344621704</v>
      </c>
      <c r="L45" s="7">
        <v>2</v>
      </c>
      <c r="M45" s="42">
        <f t="shared" si="0"/>
        <v>1.1988996672310852E-6</v>
      </c>
      <c r="N45" s="43">
        <f t="shared" si="13"/>
        <v>11988.996672310852</v>
      </c>
      <c r="O45" s="7">
        <v>3</v>
      </c>
      <c r="P45" s="42">
        <f t="shared" si="1"/>
        <v>7.9926644482072352E-7</v>
      </c>
      <c r="Q45" s="43">
        <f t="shared" si="2"/>
        <v>7992.6644482072352</v>
      </c>
      <c r="R45" s="7">
        <v>4</v>
      </c>
      <c r="S45" s="42">
        <f t="shared" si="3"/>
        <v>5.9944983361554262E-7</v>
      </c>
      <c r="T45" s="50">
        <f t="shared" si="4"/>
        <v>5994.4983361554259</v>
      </c>
    </row>
    <row r="46" spans="2:20">
      <c r="B46" s="49">
        <f t="shared" si="5"/>
        <v>47</v>
      </c>
      <c r="C46" s="55">
        <f t="shared" si="6"/>
        <v>0.82030474843733492</v>
      </c>
      <c r="D46" s="55">
        <f t="shared" si="7"/>
        <v>0.73135370161917046</v>
      </c>
      <c r="E46" s="8">
        <v>600</v>
      </c>
      <c r="F46" s="8">
        <f t="shared" si="8"/>
        <v>600000</v>
      </c>
      <c r="G46" s="8">
        <f t="shared" si="9"/>
        <v>1.6666666666666667E-6</v>
      </c>
      <c r="H46" s="42">
        <f t="shared" si="10"/>
        <v>2.4378456720639017E-6</v>
      </c>
      <c r="I46" s="7">
        <v>1</v>
      </c>
      <c r="J46" s="42">
        <f t="shared" si="11"/>
        <v>2.4378456720639017E-6</v>
      </c>
      <c r="K46" s="43">
        <f t="shared" si="12"/>
        <v>24378.456720639017</v>
      </c>
      <c r="L46" s="7">
        <v>2</v>
      </c>
      <c r="M46" s="42">
        <f t="shared" si="0"/>
        <v>1.2189228360319509E-6</v>
      </c>
      <c r="N46" s="43">
        <f t="shared" si="13"/>
        <v>12189.228360319508</v>
      </c>
      <c r="O46" s="7">
        <v>3</v>
      </c>
      <c r="P46" s="42">
        <f t="shared" si="1"/>
        <v>8.1261522402130057E-7</v>
      </c>
      <c r="Q46" s="43">
        <f t="shared" si="2"/>
        <v>8126.1522402130058</v>
      </c>
      <c r="R46" s="7">
        <v>4</v>
      </c>
      <c r="S46" s="42">
        <f t="shared" si="3"/>
        <v>6.0946141801597543E-7</v>
      </c>
      <c r="T46" s="50">
        <f t="shared" si="4"/>
        <v>6094.6141801597541</v>
      </c>
    </row>
    <row r="47" spans="2:20">
      <c r="B47" s="49">
        <f t="shared" si="5"/>
        <v>48</v>
      </c>
      <c r="C47" s="55">
        <f t="shared" si="6"/>
        <v>0.83775804095727813</v>
      </c>
      <c r="D47" s="55">
        <f t="shared" si="7"/>
        <v>0.74314482547739413</v>
      </c>
      <c r="E47" s="8">
        <v>600</v>
      </c>
      <c r="F47" s="8">
        <f t="shared" si="8"/>
        <v>600000</v>
      </c>
      <c r="G47" s="8">
        <f t="shared" si="9"/>
        <v>1.6666666666666667E-6</v>
      </c>
      <c r="H47" s="42">
        <f t="shared" si="10"/>
        <v>2.4771494182579803E-6</v>
      </c>
      <c r="I47" s="7">
        <v>1</v>
      </c>
      <c r="J47" s="42">
        <f t="shared" si="11"/>
        <v>2.4771494182579803E-6</v>
      </c>
      <c r="K47" s="43">
        <f t="shared" si="12"/>
        <v>24771.494182579801</v>
      </c>
      <c r="L47" s="7">
        <v>2</v>
      </c>
      <c r="M47" s="42">
        <f t="shared" si="0"/>
        <v>1.2385747091289901E-6</v>
      </c>
      <c r="N47" s="43">
        <f t="shared" si="13"/>
        <v>12385.747091289901</v>
      </c>
      <c r="O47" s="7">
        <v>3</v>
      </c>
      <c r="P47" s="42">
        <f t="shared" si="1"/>
        <v>8.2571647275266006E-7</v>
      </c>
      <c r="Q47" s="43">
        <f t="shared" si="2"/>
        <v>8257.1647275266005</v>
      </c>
      <c r="R47" s="7">
        <v>4</v>
      </c>
      <c r="S47" s="42">
        <f t="shared" si="3"/>
        <v>6.1928735456449507E-7</v>
      </c>
      <c r="T47" s="50">
        <f t="shared" si="4"/>
        <v>6192.8735456449504</v>
      </c>
    </row>
    <row r="48" spans="2:20">
      <c r="B48" s="49">
        <f t="shared" si="5"/>
        <v>49</v>
      </c>
      <c r="C48" s="55">
        <f t="shared" si="6"/>
        <v>0.85521133347722145</v>
      </c>
      <c r="D48" s="55">
        <f t="shared" si="7"/>
        <v>0.75470958022277201</v>
      </c>
      <c r="E48" s="8">
        <v>600</v>
      </c>
      <c r="F48" s="8">
        <f t="shared" si="8"/>
        <v>600000</v>
      </c>
      <c r="G48" s="8">
        <f t="shared" si="9"/>
        <v>1.6666666666666667E-6</v>
      </c>
      <c r="H48" s="42">
        <f t="shared" si="10"/>
        <v>2.5156986007425734E-6</v>
      </c>
      <c r="I48" s="7">
        <v>1</v>
      </c>
      <c r="J48" s="42">
        <f t="shared" si="11"/>
        <v>2.5156986007425734E-6</v>
      </c>
      <c r="K48" s="43">
        <f t="shared" si="12"/>
        <v>25156.986007425734</v>
      </c>
      <c r="L48" s="7">
        <v>2</v>
      </c>
      <c r="M48" s="42">
        <f t="shared" si="0"/>
        <v>1.2578493003712867E-6</v>
      </c>
      <c r="N48" s="43">
        <f t="shared" si="13"/>
        <v>12578.493003712867</v>
      </c>
      <c r="O48" s="7">
        <v>3</v>
      </c>
      <c r="P48" s="42">
        <f t="shared" si="1"/>
        <v>8.3856620024752442E-7</v>
      </c>
      <c r="Q48" s="43">
        <f t="shared" si="2"/>
        <v>8385.6620024752447</v>
      </c>
      <c r="R48" s="7">
        <v>4</v>
      </c>
      <c r="S48" s="42">
        <f t="shared" si="3"/>
        <v>6.2892465018564334E-7</v>
      </c>
      <c r="T48" s="50">
        <f t="shared" si="4"/>
        <v>6289.2465018564335</v>
      </c>
    </row>
    <row r="49" spans="2:20">
      <c r="B49" s="49">
        <f t="shared" si="5"/>
        <v>50</v>
      </c>
      <c r="C49" s="55">
        <f t="shared" si="6"/>
        <v>0.87266462599716477</v>
      </c>
      <c r="D49" s="55">
        <f t="shared" si="7"/>
        <v>0.76604444311897801</v>
      </c>
      <c r="E49" s="8">
        <v>600</v>
      </c>
      <c r="F49" s="8">
        <f t="shared" si="8"/>
        <v>600000</v>
      </c>
      <c r="G49" s="8">
        <f t="shared" si="9"/>
        <v>1.6666666666666667E-6</v>
      </c>
      <c r="H49" s="42">
        <f t="shared" si="10"/>
        <v>2.5534814770632601E-6</v>
      </c>
      <c r="I49" s="7">
        <v>1</v>
      </c>
      <c r="J49" s="42">
        <f t="shared" si="11"/>
        <v>2.5534814770632601E-6</v>
      </c>
      <c r="K49" s="43">
        <f t="shared" si="12"/>
        <v>25534.814770632602</v>
      </c>
      <c r="L49" s="7">
        <v>2</v>
      </c>
      <c r="M49" s="42">
        <f t="shared" si="0"/>
        <v>1.27674073853163E-6</v>
      </c>
      <c r="N49" s="43">
        <f t="shared" si="13"/>
        <v>12767.407385316301</v>
      </c>
      <c r="O49" s="7">
        <v>3</v>
      </c>
      <c r="P49" s="42">
        <f t="shared" si="1"/>
        <v>8.5116049235442002E-7</v>
      </c>
      <c r="Q49" s="43">
        <f t="shared" si="2"/>
        <v>8511.6049235442006</v>
      </c>
      <c r="R49" s="7">
        <v>4</v>
      </c>
      <c r="S49" s="42">
        <f t="shared" si="3"/>
        <v>6.3837036926581501E-7</v>
      </c>
      <c r="T49" s="50">
        <f t="shared" si="4"/>
        <v>6383.7036926581504</v>
      </c>
    </row>
    <row r="50" spans="2:20">
      <c r="B50" s="49">
        <f t="shared" si="5"/>
        <v>51</v>
      </c>
      <c r="C50" s="55">
        <f t="shared" si="6"/>
        <v>0.89011791851710798</v>
      </c>
      <c r="D50" s="55">
        <f t="shared" si="7"/>
        <v>0.77714596145697079</v>
      </c>
      <c r="E50" s="8">
        <v>600</v>
      </c>
      <c r="F50" s="8">
        <f t="shared" si="8"/>
        <v>600000</v>
      </c>
      <c r="G50" s="8">
        <f t="shared" si="9"/>
        <v>1.6666666666666667E-6</v>
      </c>
      <c r="H50" s="42">
        <f t="shared" si="10"/>
        <v>2.5904865381899028E-6</v>
      </c>
      <c r="I50" s="7">
        <v>1</v>
      </c>
      <c r="J50" s="42">
        <f t="shared" si="11"/>
        <v>2.5904865381899028E-6</v>
      </c>
      <c r="K50" s="43">
        <f t="shared" si="12"/>
        <v>25904.865381899028</v>
      </c>
      <c r="L50" s="7">
        <v>2</v>
      </c>
      <c r="M50" s="42">
        <f t="shared" si="0"/>
        <v>1.2952432690949514E-6</v>
      </c>
      <c r="N50" s="43">
        <f t="shared" si="13"/>
        <v>12952.432690949514</v>
      </c>
      <c r="O50" s="7">
        <v>3</v>
      </c>
      <c r="P50" s="42">
        <f t="shared" si="1"/>
        <v>8.6349551272996759E-7</v>
      </c>
      <c r="Q50" s="43">
        <f t="shared" si="2"/>
        <v>8634.955127299676</v>
      </c>
      <c r="R50" s="7">
        <v>4</v>
      </c>
      <c r="S50" s="42">
        <f t="shared" si="3"/>
        <v>6.4762163454747569E-7</v>
      </c>
      <c r="T50" s="50">
        <f t="shared" si="4"/>
        <v>6476.216345474757</v>
      </c>
    </row>
    <row r="51" spans="2:20">
      <c r="B51" s="49">
        <f t="shared" si="5"/>
        <v>52</v>
      </c>
      <c r="C51" s="55">
        <f t="shared" si="6"/>
        <v>0.90757121103705141</v>
      </c>
      <c r="D51" s="55">
        <f t="shared" si="7"/>
        <v>0.78801075360672201</v>
      </c>
      <c r="E51" s="8">
        <v>600</v>
      </c>
      <c r="F51" s="8">
        <f t="shared" si="8"/>
        <v>600000</v>
      </c>
      <c r="G51" s="8">
        <f t="shared" si="9"/>
        <v>1.6666666666666667E-6</v>
      </c>
      <c r="H51" s="42">
        <f t="shared" si="10"/>
        <v>2.6267025120224066E-6</v>
      </c>
      <c r="I51" s="7">
        <v>1</v>
      </c>
      <c r="J51" s="42">
        <f t="shared" si="11"/>
        <v>2.6267025120224066E-6</v>
      </c>
      <c r="K51" s="43">
        <f t="shared" si="12"/>
        <v>26267.025120224065</v>
      </c>
      <c r="L51" s="7">
        <v>2</v>
      </c>
      <c r="M51" s="42">
        <f t="shared" si="0"/>
        <v>1.3133512560112033E-6</v>
      </c>
      <c r="N51" s="43">
        <f t="shared" si="13"/>
        <v>13133.512560112033</v>
      </c>
      <c r="O51" s="7">
        <v>3</v>
      </c>
      <c r="P51" s="42">
        <f t="shared" si="1"/>
        <v>8.7556750400746882E-7</v>
      </c>
      <c r="Q51" s="43">
        <f t="shared" si="2"/>
        <v>8755.6750400746878</v>
      </c>
      <c r="R51" s="7">
        <v>4</v>
      </c>
      <c r="S51" s="42">
        <f t="shared" si="3"/>
        <v>6.5667562800560164E-7</v>
      </c>
      <c r="T51" s="50">
        <f t="shared" si="4"/>
        <v>6566.7562800560163</v>
      </c>
    </row>
    <row r="52" spans="2:20">
      <c r="B52" s="49">
        <f t="shared" si="5"/>
        <v>53</v>
      </c>
      <c r="C52" s="55">
        <f t="shared" si="6"/>
        <v>0.92502450355699462</v>
      </c>
      <c r="D52" s="55">
        <f t="shared" si="7"/>
        <v>0.79863551004729283</v>
      </c>
      <c r="E52" s="8">
        <v>600</v>
      </c>
      <c r="F52" s="8">
        <f t="shared" si="8"/>
        <v>600000</v>
      </c>
      <c r="G52" s="8">
        <f t="shared" si="9"/>
        <v>1.6666666666666667E-6</v>
      </c>
      <c r="H52" s="42">
        <f t="shared" si="10"/>
        <v>2.6621183668243094E-6</v>
      </c>
      <c r="I52" s="7">
        <v>1</v>
      </c>
      <c r="J52" s="42">
        <f t="shared" si="11"/>
        <v>2.6621183668243094E-6</v>
      </c>
      <c r="K52" s="43">
        <f t="shared" si="12"/>
        <v>26621.183668243095</v>
      </c>
      <c r="L52" s="7">
        <v>2</v>
      </c>
      <c r="M52" s="42">
        <f t="shared" si="0"/>
        <v>1.3310591834121547E-6</v>
      </c>
      <c r="N52" s="43">
        <f t="shared" si="13"/>
        <v>13310.591834121547</v>
      </c>
      <c r="O52" s="7">
        <v>3</v>
      </c>
      <c r="P52" s="42">
        <f t="shared" si="1"/>
        <v>8.873727889414365E-7</v>
      </c>
      <c r="Q52" s="43">
        <f t="shared" si="2"/>
        <v>8873.7278894143656</v>
      </c>
      <c r="R52" s="7">
        <v>4</v>
      </c>
      <c r="S52" s="42">
        <f t="shared" si="3"/>
        <v>6.6552959170607735E-7</v>
      </c>
      <c r="T52" s="50">
        <f t="shared" si="4"/>
        <v>6655.2959170607737</v>
      </c>
    </row>
    <row r="53" spans="2:20">
      <c r="B53" s="49">
        <f t="shared" si="5"/>
        <v>54</v>
      </c>
      <c r="C53" s="55">
        <f t="shared" si="6"/>
        <v>0.94247779607693793</v>
      </c>
      <c r="D53" s="55">
        <f t="shared" si="7"/>
        <v>0.80901699437494745</v>
      </c>
      <c r="E53" s="8">
        <v>600</v>
      </c>
      <c r="F53" s="8">
        <f t="shared" si="8"/>
        <v>600000</v>
      </c>
      <c r="G53" s="8">
        <f t="shared" si="9"/>
        <v>1.6666666666666667E-6</v>
      </c>
      <c r="H53" s="42">
        <f t="shared" si="10"/>
        <v>2.6967233145831581E-6</v>
      </c>
      <c r="I53" s="7">
        <v>1</v>
      </c>
      <c r="J53" s="42">
        <f t="shared" si="11"/>
        <v>2.6967233145831581E-6</v>
      </c>
      <c r="K53" s="43">
        <f t="shared" si="12"/>
        <v>26967.233145831582</v>
      </c>
      <c r="L53" s="7">
        <v>2</v>
      </c>
      <c r="M53" s="42">
        <f t="shared" si="0"/>
        <v>1.348361657291579E-6</v>
      </c>
      <c r="N53" s="43">
        <f t="shared" si="13"/>
        <v>13483.616572915791</v>
      </c>
      <c r="O53" s="7">
        <v>3</v>
      </c>
      <c r="P53" s="42">
        <f t="shared" si="1"/>
        <v>8.9890777152771932E-7</v>
      </c>
      <c r="Q53" s="43">
        <f t="shared" si="2"/>
        <v>8989.0777152771934</v>
      </c>
      <c r="R53" s="7">
        <v>4</v>
      </c>
      <c r="S53" s="42">
        <f t="shared" si="3"/>
        <v>6.7418082864578952E-7</v>
      </c>
      <c r="T53" s="50">
        <f t="shared" si="4"/>
        <v>6741.8082864578955</v>
      </c>
    </row>
    <row r="54" spans="2:20">
      <c r="B54" s="49">
        <f t="shared" si="5"/>
        <v>55</v>
      </c>
      <c r="C54" s="55">
        <f t="shared" si="6"/>
        <v>0.95993108859688125</v>
      </c>
      <c r="D54" s="55">
        <f t="shared" si="7"/>
        <v>0.8191520442889918</v>
      </c>
      <c r="E54" s="8">
        <v>600</v>
      </c>
      <c r="F54" s="8">
        <f t="shared" si="8"/>
        <v>600000</v>
      </c>
      <c r="G54" s="8">
        <f t="shared" si="9"/>
        <v>1.6666666666666667E-6</v>
      </c>
      <c r="H54" s="42">
        <f t="shared" si="10"/>
        <v>2.7305068142966393E-6</v>
      </c>
      <c r="I54" s="7">
        <v>1</v>
      </c>
      <c r="J54" s="42">
        <f t="shared" si="11"/>
        <v>2.7305068142966393E-6</v>
      </c>
      <c r="K54" s="43">
        <f t="shared" si="12"/>
        <v>27305.068142966393</v>
      </c>
      <c r="L54" s="7">
        <v>2</v>
      </c>
      <c r="M54" s="42">
        <f t="shared" si="0"/>
        <v>1.3652534071483196E-6</v>
      </c>
      <c r="N54" s="43">
        <f t="shared" si="13"/>
        <v>13652.534071483196</v>
      </c>
      <c r="O54" s="7">
        <v>3</v>
      </c>
      <c r="P54" s="42">
        <f t="shared" si="1"/>
        <v>9.1016893809887973E-7</v>
      </c>
      <c r="Q54" s="43">
        <f t="shared" si="2"/>
        <v>9101.689380988797</v>
      </c>
      <c r="R54" s="7">
        <v>4</v>
      </c>
      <c r="S54" s="42">
        <f t="shared" si="3"/>
        <v>6.8262670357415982E-7</v>
      </c>
      <c r="T54" s="50">
        <f t="shared" si="4"/>
        <v>6826.2670357415982</v>
      </c>
    </row>
    <row r="55" spans="2:20">
      <c r="B55" s="49">
        <f t="shared" si="5"/>
        <v>56</v>
      </c>
      <c r="C55" s="55">
        <f t="shared" si="6"/>
        <v>0.97738438111682457</v>
      </c>
      <c r="D55" s="55">
        <f t="shared" si="7"/>
        <v>0.82903757255504174</v>
      </c>
      <c r="E55" s="8">
        <v>600</v>
      </c>
      <c r="F55" s="8">
        <f t="shared" si="8"/>
        <v>600000</v>
      </c>
      <c r="G55" s="8">
        <f t="shared" si="9"/>
        <v>1.6666666666666667E-6</v>
      </c>
      <c r="H55" s="42">
        <f t="shared" si="10"/>
        <v>2.7634585751834725E-6</v>
      </c>
      <c r="I55" s="7">
        <v>1</v>
      </c>
      <c r="J55" s="42">
        <f t="shared" si="11"/>
        <v>2.7634585751834725E-6</v>
      </c>
      <c r="K55" s="43">
        <f t="shared" si="12"/>
        <v>27634.585751834726</v>
      </c>
      <c r="L55" s="7">
        <v>2</v>
      </c>
      <c r="M55" s="42">
        <f t="shared" si="0"/>
        <v>1.3817292875917362E-6</v>
      </c>
      <c r="N55" s="43">
        <f t="shared" si="13"/>
        <v>13817.292875917363</v>
      </c>
      <c r="O55" s="7">
        <v>3</v>
      </c>
      <c r="P55" s="42">
        <f t="shared" si="1"/>
        <v>9.2115285839449083E-7</v>
      </c>
      <c r="Q55" s="43">
        <f t="shared" si="2"/>
        <v>9211.528583944908</v>
      </c>
      <c r="R55" s="7">
        <v>4</v>
      </c>
      <c r="S55" s="42">
        <f t="shared" si="3"/>
        <v>6.9086464379586812E-7</v>
      </c>
      <c r="T55" s="50">
        <f t="shared" si="4"/>
        <v>6908.6464379586814</v>
      </c>
    </row>
    <row r="56" spans="2:20">
      <c r="B56" s="49">
        <f t="shared" si="5"/>
        <v>57</v>
      </c>
      <c r="C56" s="55">
        <f t="shared" si="6"/>
        <v>0.99483767363676778</v>
      </c>
      <c r="D56" s="55">
        <f t="shared" si="7"/>
        <v>0.83867056794542394</v>
      </c>
      <c r="E56" s="8">
        <v>600</v>
      </c>
      <c r="F56" s="8">
        <f t="shared" si="8"/>
        <v>600000</v>
      </c>
      <c r="G56" s="8">
        <f t="shared" si="9"/>
        <v>1.6666666666666667E-6</v>
      </c>
      <c r="H56" s="42">
        <f t="shared" si="10"/>
        <v>2.7955685598180796E-6</v>
      </c>
      <c r="I56" s="7">
        <v>1</v>
      </c>
      <c r="J56" s="42">
        <f t="shared" si="11"/>
        <v>2.7955685598180796E-6</v>
      </c>
      <c r="K56" s="43">
        <f t="shared" si="12"/>
        <v>27955.685598180797</v>
      </c>
      <c r="L56" s="7">
        <v>2</v>
      </c>
      <c r="M56" s="42">
        <f t="shared" si="0"/>
        <v>1.3977842799090398E-6</v>
      </c>
      <c r="N56" s="43">
        <f t="shared" si="13"/>
        <v>13977.842799090398</v>
      </c>
      <c r="O56" s="7">
        <v>3</v>
      </c>
      <c r="P56" s="42">
        <f t="shared" si="1"/>
        <v>9.3185618660602657E-7</v>
      </c>
      <c r="Q56" s="43">
        <f t="shared" si="2"/>
        <v>9318.5618660602649</v>
      </c>
      <c r="R56" s="7">
        <v>4</v>
      </c>
      <c r="S56" s="42">
        <f t="shared" si="3"/>
        <v>6.988921399545199E-7</v>
      </c>
      <c r="T56" s="50">
        <f t="shared" si="4"/>
        <v>6988.9213995451992</v>
      </c>
    </row>
    <row r="57" spans="2:20">
      <c r="B57" s="49">
        <f t="shared" si="5"/>
        <v>58</v>
      </c>
      <c r="C57" s="55">
        <f t="shared" si="6"/>
        <v>1.0122909661567112</v>
      </c>
      <c r="D57" s="55">
        <f t="shared" si="7"/>
        <v>0.84804809615642596</v>
      </c>
      <c r="E57" s="8">
        <v>600</v>
      </c>
      <c r="F57" s="8">
        <f t="shared" si="8"/>
        <v>600000</v>
      </c>
      <c r="G57" s="8">
        <f t="shared" si="9"/>
        <v>1.6666666666666667E-6</v>
      </c>
      <c r="H57" s="42">
        <f t="shared" si="10"/>
        <v>2.8268269871880866E-6</v>
      </c>
      <c r="I57" s="7">
        <v>1</v>
      </c>
      <c r="J57" s="42">
        <f t="shared" si="11"/>
        <v>2.8268269871880866E-6</v>
      </c>
      <c r="K57" s="43">
        <f t="shared" si="12"/>
        <v>28268.269871880864</v>
      </c>
      <c r="L57" s="7">
        <v>2</v>
      </c>
      <c r="M57" s="42">
        <f t="shared" si="0"/>
        <v>1.4134134935940433E-6</v>
      </c>
      <c r="N57" s="43">
        <f t="shared" si="13"/>
        <v>14134.134935940432</v>
      </c>
      <c r="O57" s="7">
        <v>3</v>
      </c>
      <c r="P57" s="42">
        <f t="shared" si="1"/>
        <v>9.4227566239602886E-7</v>
      </c>
      <c r="Q57" s="43">
        <f t="shared" si="2"/>
        <v>9422.7566239602893</v>
      </c>
      <c r="R57" s="7">
        <v>4</v>
      </c>
      <c r="S57" s="42">
        <f t="shared" si="3"/>
        <v>7.0670674679702164E-7</v>
      </c>
      <c r="T57" s="50">
        <f t="shared" si="4"/>
        <v>7067.0674679702161</v>
      </c>
    </row>
    <row r="58" spans="2:20">
      <c r="B58" s="49">
        <f t="shared" si="5"/>
        <v>59</v>
      </c>
      <c r="C58" s="55">
        <f t="shared" si="6"/>
        <v>1.0297442586766543</v>
      </c>
      <c r="D58" s="55">
        <f t="shared" si="7"/>
        <v>0.85716730070211222</v>
      </c>
      <c r="E58" s="8">
        <v>600</v>
      </c>
      <c r="F58" s="8">
        <f t="shared" si="8"/>
        <v>600000</v>
      </c>
      <c r="G58" s="8">
        <f t="shared" si="9"/>
        <v>1.6666666666666667E-6</v>
      </c>
      <c r="H58" s="42">
        <f t="shared" si="10"/>
        <v>2.8572243356737074E-6</v>
      </c>
      <c r="I58" s="7">
        <v>1</v>
      </c>
      <c r="J58" s="42">
        <f t="shared" si="11"/>
        <v>2.8572243356737074E-6</v>
      </c>
      <c r="K58" s="43">
        <f t="shared" si="12"/>
        <v>28572.243356737075</v>
      </c>
      <c r="L58" s="7">
        <v>2</v>
      </c>
      <c r="M58" s="42">
        <f t="shared" si="0"/>
        <v>1.4286121678368537E-6</v>
      </c>
      <c r="N58" s="43">
        <f t="shared" si="13"/>
        <v>14286.121678368538</v>
      </c>
      <c r="O58" s="7">
        <v>3</v>
      </c>
      <c r="P58" s="42">
        <f t="shared" si="1"/>
        <v>9.5240811189123575E-7</v>
      </c>
      <c r="Q58" s="43">
        <f t="shared" si="2"/>
        <v>9524.0811189123579</v>
      </c>
      <c r="R58" s="7">
        <v>4</v>
      </c>
      <c r="S58" s="42">
        <f t="shared" si="3"/>
        <v>7.1430608391842684E-7</v>
      </c>
      <c r="T58" s="50">
        <f t="shared" si="4"/>
        <v>7143.0608391842688</v>
      </c>
    </row>
    <row r="59" spans="2:20">
      <c r="B59" s="49">
        <f t="shared" si="5"/>
        <v>60</v>
      </c>
      <c r="C59" s="55">
        <f t="shared" si="6"/>
        <v>1.0471975511965976</v>
      </c>
      <c r="D59" s="55">
        <f t="shared" si="7"/>
        <v>0.8660254037844386</v>
      </c>
      <c r="E59" s="8">
        <v>600</v>
      </c>
      <c r="F59" s="8">
        <f t="shared" si="8"/>
        <v>600000</v>
      </c>
      <c r="G59" s="8">
        <f t="shared" si="9"/>
        <v>1.6666666666666667E-6</v>
      </c>
      <c r="H59" s="42">
        <f t="shared" si="10"/>
        <v>2.8867513459481285E-6</v>
      </c>
      <c r="I59" s="7">
        <v>1</v>
      </c>
      <c r="J59" s="42">
        <f t="shared" si="11"/>
        <v>2.8867513459481285E-6</v>
      </c>
      <c r="K59" s="43">
        <f t="shared" si="12"/>
        <v>28867.513459481284</v>
      </c>
      <c r="L59" s="7">
        <v>2</v>
      </c>
      <c r="M59" s="42">
        <f t="shared" si="0"/>
        <v>1.4433756729740642E-6</v>
      </c>
      <c r="N59" s="43">
        <f t="shared" si="13"/>
        <v>14433.756729740642</v>
      </c>
      <c r="O59" s="7">
        <v>3</v>
      </c>
      <c r="P59" s="42">
        <f t="shared" si="1"/>
        <v>9.6225044864937624E-7</v>
      </c>
      <c r="Q59" s="43">
        <f t="shared" si="2"/>
        <v>9622.5044864937627</v>
      </c>
      <c r="R59" s="7">
        <v>4</v>
      </c>
      <c r="S59" s="42">
        <f t="shared" si="3"/>
        <v>7.2168783648703212E-7</v>
      </c>
      <c r="T59" s="50">
        <f t="shared" si="4"/>
        <v>7216.8783648703211</v>
      </c>
    </row>
    <row r="60" spans="2:20">
      <c r="B60" s="49">
        <f t="shared" si="5"/>
        <v>61</v>
      </c>
      <c r="C60" s="55">
        <f t="shared" si="6"/>
        <v>1.064650843716541</v>
      </c>
      <c r="D60" s="55">
        <f t="shared" si="7"/>
        <v>0.87461970713939574</v>
      </c>
      <c r="E60" s="8">
        <v>600</v>
      </c>
      <c r="F60" s="8">
        <f t="shared" si="8"/>
        <v>600000</v>
      </c>
      <c r="G60" s="8">
        <f t="shared" si="9"/>
        <v>1.6666666666666667E-6</v>
      </c>
      <c r="H60" s="42">
        <f t="shared" si="10"/>
        <v>2.915399023797986E-6</v>
      </c>
      <c r="I60" s="7">
        <v>1</v>
      </c>
      <c r="J60" s="42">
        <f t="shared" si="11"/>
        <v>2.915399023797986E-6</v>
      </c>
      <c r="K60" s="43">
        <f t="shared" si="12"/>
        <v>29153.990237979859</v>
      </c>
      <c r="L60" s="7">
        <v>2</v>
      </c>
      <c r="M60" s="42">
        <f t="shared" si="0"/>
        <v>1.457699511898993E-6</v>
      </c>
      <c r="N60" s="43">
        <f t="shared" si="13"/>
        <v>14576.995118989929</v>
      </c>
      <c r="O60" s="7">
        <v>3</v>
      </c>
      <c r="P60" s="42">
        <f t="shared" si="1"/>
        <v>9.7179967459932858E-7</v>
      </c>
      <c r="Q60" s="43">
        <f t="shared" si="2"/>
        <v>9717.996745993285</v>
      </c>
      <c r="R60" s="7">
        <v>4</v>
      </c>
      <c r="S60" s="42">
        <f t="shared" si="3"/>
        <v>7.2884975594949649E-7</v>
      </c>
      <c r="T60" s="50">
        <f t="shared" si="4"/>
        <v>7288.4975594949647</v>
      </c>
    </row>
    <row r="61" spans="2:20">
      <c r="B61" s="49">
        <f t="shared" si="5"/>
        <v>62</v>
      </c>
      <c r="C61" s="55">
        <f t="shared" si="6"/>
        <v>1.0821041362364843</v>
      </c>
      <c r="D61" s="55">
        <f t="shared" si="7"/>
        <v>0.88294759285892688</v>
      </c>
      <c r="E61" s="8">
        <v>600</v>
      </c>
      <c r="F61" s="8">
        <f t="shared" si="8"/>
        <v>600000</v>
      </c>
      <c r="G61" s="8">
        <f t="shared" si="9"/>
        <v>1.6666666666666667E-6</v>
      </c>
      <c r="H61" s="42">
        <f t="shared" si="10"/>
        <v>2.9431586428630895E-6</v>
      </c>
      <c r="I61" s="7">
        <v>1</v>
      </c>
      <c r="J61" s="42">
        <f t="shared" si="11"/>
        <v>2.9431586428630895E-6</v>
      </c>
      <c r="K61" s="43">
        <f t="shared" si="12"/>
        <v>29431.586428630893</v>
      </c>
      <c r="L61" s="7">
        <v>2</v>
      </c>
      <c r="M61" s="42">
        <f t="shared" si="0"/>
        <v>1.4715793214315447E-6</v>
      </c>
      <c r="N61" s="43">
        <f t="shared" si="13"/>
        <v>14715.793214315447</v>
      </c>
      <c r="O61" s="7">
        <v>3</v>
      </c>
      <c r="P61" s="42">
        <f t="shared" si="1"/>
        <v>9.8105288095436322E-7</v>
      </c>
      <c r="Q61" s="43">
        <f t="shared" si="2"/>
        <v>9810.5288095436317</v>
      </c>
      <c r="R61" s="7">
        <v>4</v>
      </c>
      <c r="S61" s="42">
        <f t="shared" si="3"/>
        <v>7.3578966071577236E-7</v>
      </c>
      <c r="T61" s="50">
        <f t="shared" si="4"/>
        <v>7357.8966071577233</v>
      </c>
    </row>
    <row r="62" spans="2:20">
      <c r="B62" s="49">
        <f t="shared" si="5"/>
        <v>63</v>
      </c>
      <c r="C62" s="55">
        <f t="shared" si="6"/>
        <v>1.0995574287564276</v>
      </c>
      <c r="D62" s="55">
        <f t="shared" si="7"/>
        <v>0.89100652418836779</v>
      </c>
      <c r="E62" s="8">
        <v>600</v>
      </c>
      <c r="F62" s="8">
        <f t="shared" si="8"/>
        <v>600000</v>
      </c>
      <c r="G62" s="8">
        <f t="shared" si="9"/>
        <v>1.6666666666666667E-6</v>
      </c>
      <c r="H62" s="42">
        <f t="shared" si="10"/>
        <v>2.9700217472945593E-6</v>
      </c>
      <c r="I62" s="7">
        <v>1</v>
      </c>
      <c r="J62" s="42">
        <f t="shared" si="11"/>
        <v>2.9700217472945593E-6</v>
      </c>
      <c r="K62" s="43">
        <f t="shared" si="12"/>
        <v>29700.217472945591</v>
      </c>
      <c r="L62" s="7">
        <v>2</v>
      </c>
      <c r="M62" s="42">
        <f t="shared" si="0"/>
        <v>1.4850108736472796E-6</v>
      </c>
      <c r="N62" s="43">
        <f t="shared" si="13"/>
        <v>14850.108736472795</v>
      </c>
      <c r="O62" s="7">
        <v>3</v>
      </c>
      <c r="P62" s="42">
        <f t="shared" si="1"/>
        <v>9.9000724909818635E-7</v>
      </c>
      <c r="Q62" s="43">
        <f t="shared" si="2"/>
        <v>9900.0724909818637</v>
      </c>
      <c r="R62" s="7">
        <v>4</v>
      </c>
      <c r="S62" s="42">
        <f t="shared" si="3"/>
        <v>7.4250543682363981E-7</v>
      </c>
      <c r="T62" s="50">
        <f t="shared" si="4"/>
        <v>7425.0543682363977</v>
      </c>
    </row>
    <row r="63" spans="2:20">
      <c r="B63" s="49">
        <f t="shared" si="5"/>
        <v>64</v>
      </c>
      <c r="C63" s="55">
        <f t="shared" si="6"/>
        <v>1.1170107212763709</v>
      </c>
      <c r="D63" s="55">
        <f t="shared" si="7"/>
        <v>0.89879404629916704</v>
      </c>
      <c r="E63" s="8">
        <v>600</v>
      </c>
      <c r="F63" s="8">
        <f t="shared" si="8"/>
        <v>600000</v>
      </c>
      <c r="G63" s="8">
        <f t="shared" si="9"/>
        <v>1.6666666666666667E-6</v>
      </c>
      <c r="H63" s="42">
        <f t="shared" si="10"/>
        <v>2.9959801543305567E-6</v>
      </c>
      <c r="I63" s="7">
        <v>1</v>
      </c>
      <c r="J63" s="42">
        <f t="shared" si="11"/>
        <v>2.9959801543305567E-6</v>
      </c>
      <c r="K63" s="43">
        <f t="shared" si="12"/>
        <v>29959.801543305566</v>
      </c>
      <c r="L63" s="7">
        <v>2</v>
      </c>
      <c r="M63" s="42">
        <f t="shared" si="0"/>
        <v>1.4979900771652784E-6</v>
      </c>
      <c r="N63" s="43">
        <f t="shared" si="13"/>
        <v>14979.900771652783</v>
      </c>
      <c r="O63" s="7">
        <v>3</v>
      </c>
      <c r="P63" s="42">
        <f t="shared" si="1"/>
        <v>9.9866005144351884E-7</v>
      </c>
      <c r="Q63" s="43">
        <f t="shared" si="2"/>
        <v>9986.6005144351875</v>
      </c>
      <c r="R63" s="7">
        <v>4</v>
      </c>
      <c r="S63" s="42">
        <f t="shared" si="3"/>
        <v>7.4899503858263918E-7</v>
      </c>
      <c r="T63" s="50">
        <f t="shared" si="4"/>
        <v>7489.9503858263915</v>
      </c>
    </row>
    <row r="64" spans="2:20">
      <c r="B64" s="49">
        <f t="shared" si="5"/>
        <v>65</v>
      </c>
      <c r="C64" s="55">
        <f t="shared" si="6"/>
        <v>1.1344640137963142</v>
      </c>
      <c r="D64" s="55">
        <f t="shared" si="7"/>
        <v>0.90630778703664994</v>
      </c>
      <c r="E64" s="8">
        <v>600</v>
      </c>
      <c r="F64" s="8">
        <f t="shared" si="8"/>
        <v>600000</v>
      </c>
      <c r="G64" s="8">
        <f t="shared" si="9"/>
        <v>1.6666666666666667E-6</v>
      </c>
      <c r="H64" s="42">
        <f t="shared" si="10"/>
        <v>3.021025956788833E-6</v>
      </c>
      <c r="I64" s="7">
        <v>1</v>
      </c>
      <c r="J64" s="42">
        <f t="shared" si="11"/>
        <v>3.021025956788833E-6</v>
      </c>
      <c r="K64" s="43">
        <f t="shared" si="12"/>
        <v>30210.25956788833</v>
      </c>
      <c r="L64" s="7">
        <v>2</v>
      </c>
      <c r="M64" s="42">
        <f t="shared" si="0"/>
        <v>1.5105129783944165E-6</v>
      </c>
      <c r="N64" s="43">
        <f t="shared" si="13"/>
        <v>15105.129783944165</v>
      </c>
      <c r="O64" s="7">
        <v>3</v>
      </c>
      <c r="P64" s="42">
        <f t="shared" si="1"/>
        <v>1.0070086522629443E-6</v>
      </c>
      <c r="Q64" s="43">
        <f t="shared" si="2"/>
        <v>10070.086522629443</v>
      </c>
      <c r="R64" s="7">
        <v>4</v>
      </c>
      <c r="S64" s="42">
        <f t="shared" si="3"/>
        <v>7.5525648919720825E-7</v>
      </c>
      <c r="T64" s="50">
        <f t="shared" si="4"/>
        <v>7552.5648919720825</v>
      </c>
    </row>
    <row r="65" spans="2:20">
      <c r="B65" s="49">
        <f t="shared" si="5"/>
        <v>66</v>
      </c>
      <c r="C65" s="55">
        <f t="shared" si="6"/>
        <v>1.1519173063162575</v>
      </c>
      <c r="D65" s="55">
        <f t="shared" si="7"/>
        <v>0.91354545764260087</v>
      </c>
      <c r="E65" s="8">
        <v>600</v>
      </c>
      <c r="F65" s="8">
        <f t="shared" si="8"/>
        <v>600000</v>
      </c>
      <c r="G65" s="8">
        <f t="shared" si="9"/>
        <v>1.6666666666666667E-6</v>
      </c>
      <c r="H65" s="42">
        <f t="shared" si="10"/>
        <v>3.0451515254753361E-6</v>
      </c>
      <c r="I65" s="7">
        <v>1</v>
      </c>
      <c r="J65" s="42">
        <f t="shared" si="11"/>
        <v>3.0451515254753361E-6</v>
      </c>
      <c r="K65" s="43">
        <f t="shared" si="12"/>
        <v>30451.515254753362</v>
      </c>
      <c r="L65" s="7">
        <v>2</v>
      </c>
      <c r="M65" s="42">
        <f t="shared" si="0"/>
        <v>1.5225757627376681E-6</v>
      </c>
      <c r="N65" s="43">
        <f t="shared" si="13"/>
        <v>15225.757627376681</v>
      </c>
      <c r="O65" s="7">
        <v>3</v>
      </c>
      <c r="P65" s="42">
        <f t="shared" si="1"/>
        <v>1.0150505084917787E-6</v>
      </c>
      <c r="Q65" s="43">
        <f t="shared" si="2"/>
        <v>10150.505084917788</v>
      </c>
      <c r="R65" s="7">
        <v>4</v>
      </c>
      <c r="S65" s="42">
        <f t="shared" si="3"/>
        <v>7.6128788136883404E-7</v>
      </c>
      <c r="T65" s="50">
        <f t="shared" si="4"/>
        <v>7612.8788136883404</v>
      </c>
    </row>
    <row r="66" spans="2:20">
      <c r="B66" s="49">
        <f t="shared" si="5"/>
        <v>67</v>
      </c>
      <c r="C66" s="55">
        <f t="shared" si="6"/>
        <v>1.1693705988362006</v>
      </c>
      <c r="D66" s="55">
        <f t="shared" si="7"/>
        <v>0.92050485345244026</v>
      </c>
      <c r="E66" s="8">
        <v>600</v>
      </c>
      <c r="F66" s="8">
        <f t="shared" si="8"/>
        <v>600000</v>
      </c>
      <c r="G66" s="8">
        <f t="shared" si="9"/>
        <v>1.6666666666666667E-6</v>
      </c>
      <c r="H66" s="42">
        <f t="shared" si="10"/>
        <v>3.0683495115081343E-6</v>
      </c>
      <c r="I66" s="7">
        <v>1</v>
      </c>
      <c r="J66" s="42">
        <f t="shared" si="11"/>
        <v>3.0683495115081343E-6</v>
      </c>
      <c r="K66" s="43">
        <f t="shared" si="12"/>
        <v>30683.495115081343</v>
      </c>
      <c r="L66" s="7">
        <v>2</v>
      </c>
      <c r="M66" s="42">
        <f t="shared" si="0"/>
        <v>1.5341747557540671E-6</v>
      </c>
      <c r="N66" s="43">
        <f t="shared" si="13"/>
        <v>15341.747557540672</v>
      </c>
      <c r="O66" s="7">
        <v>3</v>
      </c>
      <c r="P66" s="42">
        <f t="shared" si="1"/>
        <v>1.0227831705027114E-6</v>
      </c>
      <c r="Q66" s="43">
        <f t="shared" si="2"/>
        <v>10227.831705027114</v>
      </c>
      <c r="R66" s="7">
        <v>4</v>
      </c>
      <c r="S66" s="42">
        <f t="shared" si="3"/>
        <v>7.6708737787703357E-7</v>
      </c>
      <c r="T66" s="50">
        <f t="shared" si="4"/>
        <v>7670.8737787703358</v>
      </c>
    </row>
    <row r="67" spans="2:20">
      <c r="B67" s="49">
        <f t="shared" si="5"/>
        <v>68</v>
      </c>
      <c r="C67" s="55">
        <f t="shared" si="6"/>
        <v>1.1868238913561442</v>
      </c>
      <c r="D67" s="55">
        <f t="shared" si="7"/>
        <v>0.92718385456678742</v>
      </c>
      <c r="E67" s="8">
        <v>600</v>
      </c>
      <c r="F67" s="8">
        <f t="shared" si="8"/>
        <v>600000</v>
      </c>
      <c r="G67" s="8">
        <f t="shared" si="9"/>
        <v>1.6666666666666667E-6</v>
      </c>
      <c r="H67" s="42">
        <f t="shared" si="10"/>
        <v>3.0906128485559582E-6</v>
      </c>
      <c r="I67" s="7">
        <v>1</v>
      </c>
      <c r="J67" s="42">
        <f t="shared" si="11"/>
        <v>3.0906128485559582E-6</v>
      </c>
      <c r="K67" s="43">
        <f t="shared" si="12"/>
        <v>30906.128485559584</v>
      </c>
      <c r="L67" s="7">
        <v>2</v>
      </c>
      <c r="M67" s="42">
        <f t="shared" si="0"/>
        <v>1.5453064242779791E-6</v>
      </c>
      <c r="N67" s="43">
        <f t="shared" si="13"/>
        <v>15453.064242779792</v>
      </c>
      <c r="O67" s="7">
        <v>3</v>
      </c>
      <c r="P67" s="42">
        <f t="shared" si="1"/>
        <v>1.0302042828519862E-6</v>
      </c>
      <c r="Q67" s="43">
        <f t="shared" si="2"/>
        <v>10302.042828519861</v>
      </c>
      <c r="R67" s="7">
        <v>4</v>
      </c>
      <c r="S67" s="42">
        <f t="shared" si="3"/>
        <v>7.7265321213898956E-7</v>
      </c>
      <c r="T67" s="50">
        <f t="shared" si="4"/>
        <v>7726.532121389896</v>
      </c>
    </row>
    <row r="68" spans="2:20">
      <c r="B68" s="49">
        <f t="shared" si="5"/>
        <v>69</v>
      </c>
      <c r="C68" s="55">
        <f t="shared" si="6"/>
        <v>1.2042771838760873</v>
      </c>
      <c r="D68" s="55">
        <f t="shared" si="7"/>
        <v>0.93358042649720174</v>
      </c>
      <c r="E68" s="8">
        <v>600</v>
      </c>
      <c r="F68" s="8">
        <f t="shared" si="8"/>
        <v>600000</v>
      </c>
      <c r="G68" s="8">
        <f t="shared" si="9"/>
        <v>1.6666666666666667E-6</v>
      </c>
      <c r="H68" s="42">
        <f t="shared" si="10"/>
        <v>3.1119347549906727E-6</v>
      </c>
      <c r="I68" s="7">
        <v>1</v>
      </c>
      <c r="J68" s="42">
        <f t="shared" si="11"/>
        <v>3.1119347549906727E-6</v>
      </c>
      <c r="K68" s="43">
        <f t="shared" si="12"/>
        <v>31119.347549906728</v>
      </c>
      <c r="L68" s="7">
        <v>2</v>
      </c>
      <c r="M68" s="42">
        <f t="shared" si="0"/>
        <v>1.5559673774953363E-6</v>
      </c>
      <c r="N68" s="43">
        <f t="shared" si="13"/>
        <v>15559.673774953364</v>
      </c>
      <c r="O68" s="7">
        <v>3</v>
      </c>
      <c r="P68" s="42">
        <f t="shared" si="1"/>
        <v>1.037311584996891E-6</v>
      </c>
      <c r="Q68" s="43">
        <f t="shared" si="2"/>
        <v>10373.11584996891</v>
      </c>
      <c r="R68" s="7">
        <v>4</v>
      </c>
      <c r="S68" s="42">
        <f t="shared" si="3"/>
        <v>7.7798368874766817E-7</v>
      </c>
      <c r="T68" s="50">
        <f t="shared" si="4"/>
        <v>7779.836887476682</v>
      </c>
    </row>
    <row r="69" spans="2:20">
      <c r="B69" s="49">
        <f t="shared" si="5"/>
        <v>70</v>
      </c>
      <c r="C69" s="55">
        <f t="shared" si="6"/>
        <v>1.2217304763960306</v>
      </c>
      <c r="D69" s="55">
        <f t="shared" si="7"/>
        <v>0.93969262078590832</v>
      </c>
      <c r="E69" s="8">
        <v>600</v>
      </c>
      <c r="F69" s="8">
        <f t="shared" si="8"/>
        <v>600000</v>
      </c>
      <c r="G69" s="8">
        <f t="shared" si="9"/>
        <v>1.6666666666666667E-6</v>
      </c>
      <c r="H69" s="42">
        <f t="shared" si="10"/>
        <v>3.1323087359530278E-6</v>
      </c>
      <c r="I69" s="7">
        <v>1</v>
      </c>
      <c r="J69" s="42">
        <f t="shared" si="11"/>
        <v>3.1323087359530278E-6</v>
      </c>
      <c r="K69" s="43">
        <f t="shared" si="12"/>
        <v>31323.087359530276</v>
      </c>
      <c r="L69" s="7">
        <v>2</v>
      </c>
      <c r="M69" s="42">
        <f t="shared" ref="M69:M73" si="14">H69/L69</f>
        <v>1.5661543679765139E-6</v>
      </c>
      <c r="N69" s="43">
        <f t="shared" si="13"/>
        <v>15661.543679765138</v>
      </c>
      <c r="O69" s="7">
        <v>3</v>
      </c>
      <c r="P69" s="42">
        <f t="shared" ref="P69:P73" si="15">H69/O69</f>
        <v>1.0441029119843427E-6</v>
      </c>
      <c r="Q69" s="43">
        <f t="shared" ref="Q69:Q73" si="16">P69*10000000000</f>
        <v>10441.029119843426</v>
      </c>
      <c r="R69" s="7">
        <v>4</v>
      </c>
      <c r="S69" s="42">
        <f t="shared" ref="S69:S73" si="17">H69/R69</f>
        <v>7.8307718398825694E-7</v>
      </c>
      <c r="T69" s="50">
        <f t="shared" ref="T69:T73" si="18">S69*10000000000</f>
        <v>7830.7718398825691</v>
      </c>
    </row>
    <row r="70" spans="2:20">
      <c r="B70" s="49">
        <f t="shared" ref="B70:B74" si="19">B69+1</f>
        <v>71</v>
      </c>
      <c r="C70" s="55">
        <f t="shared" ref="C70:C73" si="20">B70*PI()/180</f>
        <v>1.2391837689159739</v>
      </c>
      <c r="D70" s="55">
        <f t="shared" ref="D70:D73" si="21">SIN(C70)</f>
        <v>0.94551857559931674</v>
      </c>
      <c r="E70" s="8">
        <v>600</v>
      </c>
      <c r="F70" s="8">
        <f t="shared" ref="F70:F73" si="22">E70*1000</f>
        <v>600000</v>
      </c>
      <c r="G70" s="8">
        <f t="shared" ref="G70:G73" si="23">1/F70</f>
        <v>1.6666666666666667E-6</v>
      </c>
      <c r="H70" s="42">
        <f t="shared" ref="H70:H73" si="24">G70*2*D70</f>
        <v>3.1517285853310557E-6</v>
      </c>
      <c r="I70" s="7">
        <v>1</v>
      </c>
      <c r="J70" s="42">
        <f t="shared" ref="J70:J73" si="25">H70/I70</f>
        <v>3.1517285853310557E-6</v>
      </c>
      <c r="K70" s="43">
        <f t="shared" ref="K70:K73" si="26">J70*10000000000</f>
        <v>31517.285853310557</v>
      </c>
      <c r="L70" s="7">
        <v>2</v>
      </c>
      <c r="M70" s="42">
        <f t="shared" si="14"/>
        <v>1.5758642926655279E-6</v>
      </c>
      <c r="N70" s="43">
        <f t="shared" ref="N70:N73" si="27">M70*10000000000</f>
        <v>15758.642926655279</v>
      </c>
      <c r="O70" s="7">
        <v>3</v>
      </c>
      <c r="P70" s="42">
        <f t="shared" si="15"/>
        <v>1.050576195110352E-6</v>
      </c>
      <c r="Q70" s="43">
        <f t="shared" si="16"/>
        <v>10505.761951103519</v>
      </c>
      <c r="R70" s="7">
        <v>4</v>
      </c>
      <c r="S70" s="42">
        <f t="shared" si="17"/>
        <v>7.8793214633276393E-7</v>
      </c>
      <c r="T70" s="50">
        <f t="shared" si="18"/>
        <v>7879.3214633276393</v>
      </c>
    </row>
    <row r="71" spans="2:20">
      <c r="B71" s="49">
        <f t="shared" si="19"/>
        <v>72</v>
      </c>
      <c r="C71" s="55">
        <f t="shared" si="20"/>
        <v>1.2566370614359172</v>
      </c>
      <c r="D71" s="55">
        <f t="shared" si="21"/>
        <v>0.95105651629515353</v>
      </c>
      <c r="E71" s="8">
        <v>600</v>
      </c>
      <c r="F71" s="8">
        <f t="shared" si="22"/>
        <v>600000</v>
      </c>
      <c r="G71" s="8">
        <f t="shared" si="23"/>
        <v>1.6666666666666667E-6</v>
      </c>
      <c r="H71" s="42">
        <f t="shared" si="24"/>
        <v>3.1701883876505116E-6</v>
      </c>
      <c r="I71" s="7">
        <v>1</v>
      </c>
      <c r="J71" s="42">
        <f t="shared" si="25"/>
        <v>3.1701883876505116E-6</v>
      </c>
      <c r="K71" s="43">
        <f t="shared" si="26"/>
        <v>31701.883876505115</v>
      </c>
      <c r="L71" s="7">
        <v>2</v>
      </c>
      <c r="M71" s="42">
        <f t="shared" si="14"/>
        <v>1.5850941938252558E-6</v>
      </c>
      <c r="N71" s="43">
        <f t="shared" si="27"/>
        <v>15850.941938252558</v>
      </c>
      <c r="O71" s="7">
        <v>3</v>
      </c>
      <c r="P71" s="42">
        <f t="shared" si="15"/>
        <v>1.0567294625501705E-6</v>
      </c>
      <c r="Q71" s="43">
        <f t="shared" si="16"/>
        <v>10567.294625501705</v>
      </c>
      <c r="R71" s="7">
        <v>4</v>
      </c>
      <c r="S71" s="42">
        <f t="shared" si="17"/>
        <v>7.9254709691262791E-7</v>
      </c>
      <c r="T71" s="50">
        <f t="shared" si="18"/>
        <v>7925.4709691262788</v>
      </c>
    </row>
    <row r="72" spans="2:20">
      <c r="B72" s="49">
        <f t="shared" si="19"/>
        <v>73</v>
      </c>
      <c r="C72" s="55">
        <f t="shared" si="20"/>
        <v>1.2740903539558606</v>
      </c>
      <c r="D72" s="55">
        <f t="shared" si="21"/>
        <v>0.95630475596303544</v>
      </c>
      <c r="E72" s="8">
        <v>600</v>
      </c>
      <c r="F72" s="8">
        <f t="shared" si="22"/>
        <v>600000</v>
      </c>
      <c r="G72" s="8">
        <f t="shared" si="23"/>
        <v>1.6666666666666667E-6</v>
      </c>
      <c r="H72" s="42">
        <f t="shared" si="24"/>
        <v>3.1876825198767848E-6</v>
      </c>
      <c r="I72" s="7">
        <v>1</v>
      </c>
      <c r="J72" s="42">
        <f t="shared" si="25"/>
        <v>3.1876825198767848E-6</v>
      </c>
      <c r="K72" s="43">
        <f t="shared" si="26"/>
        <v>31876.825198767849</v>
      </c>
      <c r="L72" s="7">
        <v>2</v>
      </c>
      <c r="M72" s="42">
        <f t="shared" si="14"/>
        <v>1.5938412599383924E-6</v>
      </c>
      <c r="N72" s="43">
        <f t="shared" si="27"/>
        <v>15938.412599383924</v>
      </c>
      <c r="O72" s="7">
        <v>3</v>
      </c>
      <c r="P72" s="42">
        <f t="shared" si="15"/>
        <v>1.0625608399589283E-6</v>
      </c>
      <c r="Q72" s="43">
        <f t="shared" si="16"/>
        <v>10625.608399589282</v>
      </c>
      <c r="R72" s="7">
        <v>4</v>
      </c>
      <c r="S72" s="42">
        <f t="shared" si="17"/>
        <v>7.9692062996919619E-7</v>
      </c>
      <c r="T72" s="50">
        <f t="shared" si="18"/>
        <v>7969.2062996919622</v>
      </c>
    </row>
    <row r="73" spans="2:20" ht="15.75" thickBot="1">
      <c r="B73" s="51">
        <f t="shared" si="19"/>
        <v>74</v>
      </c>
      <c r="C73" s="56">
        <f t="shared" si="20"/>
        <v>1.2915436464758039</v>
      </c>
      <c r="D73" s="56">
        <f t="shared" si="21"/>
        <v>0.96126169593831889</v>
      </c>
      <c r="E73" s="18">
        <v>600</v>
      </c>
      <c r="F73" s="18">
        <f t="shared" si="22"/>
        <v>600000</v>
      </c>
      <c r="G73" s="18">
        <f t="shared" si="23"/>
        <v>1.6666666666666667E-6</v>
      </c>
      <c r="H73" s="52">
        <f t="shared" si="24"/>
        <v>3.2042056531277298E-6</v>
      </c>
      <c r="I73" s="35">
        <v>1</v>
      </c>
      <c r="J73" s="52">
        <f t="shared" si="25"/>
        <v>3.2042056531277298E-6</v>
      </c>
      <c r="K73" s="53">
        <f t="shared" si="26"/>
        <v>32042.0565312773</v>
      </c>
      <c r="L73" s="35">
        <v>2</v>
      </c>
      <c r="M73" s="52">
        <f t="shared" si="14"/>
        <v>1.6021028265638649E-6</v>
      </c>
      <c r="N73" s="53">
        <f t="shared" si="27"/>
        <v>16021.02826563865</v>
      </c>
      <c r="O73" s="35">
        <v>3</v>
      </c>
      <c r="P73" s="52">
        <f t="shared" si="15"/>
        <v>1.0680685510425767E-6</v>
      </c>
      <c r="Q73" s="53">
        <f t="shared" si="16"/>
        <v>10680.685510425767</v>
      </c>
      <c r="R73" s="35">
        <v>4</v>
      </c>
      <c r="S73" s="52">
        <f t="shared" si="17"/>
        <v>8.0105141328193246E-7</v>
      </c>
      <c r="T73" s="54">
        <f t="shared" si="18"/>
        <v>8010.5141328193249</v>
      </c>
    </row>
    <row r="74" spans="2:20" ht="15.75" thickBot="1"/>
    <row r="75" spans="2:20">
      <c r="B75" s="44" t="s">
        <v>3</v>
      </c>
      <c r="C75" s="14" t="s">
        <v>35</v>
      </c>
      <c r="D75" s="14" t="s">
        <v>35</v>
      </c>
      <c r="E75" s="14" t="s">
        <v>35</v>
      </c>
      <c r="F75" s="66" t="s">
        <v>35</v>
      </c>
    </row>
    <row r="76" spans="2:20">
      <c r="B76" s="58" t="s">
        <v>24</v>
      </c>
      <c r="C76" s="57" t="s">
        <v>31</v>
      </c>
      <c r="D76" s="57" t="s">
        <v>33</v>
      </c>
      <c r="E76" s="57" t="s">
        <v>32</v>
      </c>
      <c r="F76" s="59" t="s">
        <v>34</v>
      </c>
    </row>
    <row r="77" spans="2:20">
      <c r="B77" s="60">
        <v>5</v>
      </c>
      <c r="C77" s="61"/>
      <c r="D77" s="61"/>
      <c r="E77" s="61"/>
      <c r="F77" s="62"/>
    </row>
    <row r="78" spans="2:20">
      <c r="B78" s="60">
        <v>6</v>
      </c>
      <c r="C78" s="61">
        <v>3484.2821089217819</v>
      </c>
      <c r="D78" s="61"/>
      <c r="E78" s="61"/>
      <c r="F78" s="62"/>
    </row>
    <row r="79" spans="2:20">
      <c r="B79" s="60">
        <v>7</v>
      </c>
      <c r="C79" s="61">
        <v>4062.3114468382491</v>
      </c>
      <c r="D79" s="61"/>
      <c r="E79" s="61"/>
      <c r="F79" s="62"/>
    </row>
    <row r="80" spans="2:20">
      <c r="B80" s="60">
        <v>8</v>
      </c>
      <c r="C80" s="61">
        <v>4639.1033653355153</v>
      </c>
      <c r="D80" s="61"/>
      <c r="E80" s="61"/>
      <c r="F80" s="62"/>
    </row>
    <row r="81" spans="2:6">
      <c r="B81" s="60">
        <v>9</v>
      </c>
      <c r="C81" s="61">
        <v>5214.4821680076957</v>
      </c>
      <c r="D81" s="61"/>
      <c r="E81" s="61"/>
      <c r="F81" s="62"/>
    </row>
    <row r="82" spans="2:6">
      <c r="B82" s="60">
        <v>10</v>
      </c>
      <c r="C82" s="61">
        <v>5788.2725888976775</v>
      </c>
      <c r="D82" s="61"/>
      <c r="E82" s="61"/>
      <c r="F82" s="62"/>
    </row>
    <row r="83" spans="2:6">
      <c r="B83" s="60">
        <v>11</v>
      </c>
      <c r="C83" s="61">
        <v>6360.2998458848269</v>
      </c>
      <c r="D83" s="61"/>
      <c r="E83" s="61"/>
      <c r="F83" s="62"/>
    </row>
    <row r="84" spans="2:6">
      <c r="B84" s="60">
        <v>12</v>
      </c>
      <c r="C84" s="61">
        <v>6930.38969392531</v>
      </c>
      <c r="D84" s="61"/>
      <c r="E84" s="61"/>
      <c r="F84" s="62"/>
    </row>
    <row r="85" spans="2:6">
      <c r="B85" s="60">
        <v>13</v>
      </c>
      <c r="C85" s="61">
        <v>7498.3684781288339</v>
      </c>
      <c r="D85" s="61">
        <v>3749.1842390644169</v>
      </c>
      <c r="E85" s="61"/>
      <c r="F85" s="62"/>
    </row>
    <row r="86" spans="2:6">
      <c r="B86" s="60">
        <v>14</v>
      </c>
      <c r="C86" s="61">
        <v>8064.0631866555905</v>
      </c>
      <c r="D86" s="61">
        <v>4032.0315933277952</v>
      </c>
      <c r="E86" s="61"/>
      <c r="F86" s="62"/>
    </row>
    <row r="87" spans="2:6">
      <c r="B87" s="60">
        <v>15</v>
      </c>
      <c r="C87" s="61"/>
      <c r="D87" s="61">
        <v>4313.6507517086793</v>
      </c>
      <c r="E87" s="61"/>
      <c r="F87" s="62"/>
    </row>
    <row r="88" spans="2:6">
      <c r="B88" s="60">
        <v>16</v>
      </c>
      <c r="C88" s="61"/>
      <c r="D88" s="61">
        <v>4593.9559302833195</v>
      </c>
      <c r="E88" s="61"/>
      <c r="F88" s="62"/>
    </row>
    <row r="89" spans="2:6">
      <c r="B89" s="60">
        <v>17</v>
      </c>
      <c r="C89" s="61"/>
      <c r="D89" s="61">
        <v>4872.8617453789466</v>
      </c>
      <c r="E89" s="61"/>
      <c r="F89" s="62"/>
    </row>
    <row r="90" spans="2:6">
      <c r="B90" s="60">
        <v>18</v>
      </c>
      <c r="C90" s="61"/>
      <c r="D90" s="61">
        <v>5150.2832395824571</v>
      </c>
      <c r="E90" s="61"/>
      <c r="F90" s="62"/>
    </row>
    <row r="91" spans="2:6">
      <c r="B91" s="60">
        <v>19</v>
      </c>
      <c r="C91" s="61"/>
      <c r="D91" s="61">
        <v>5426.1359076192766</v>
      </c>
      <c r="E91" s="61"/>
      <c r="F91" s="62"/>
    </row>
    <row r="92" spans="2:6">
      <c r="B92" s="60">
        <v>20</v>
      </c>
      <c r="C92" s="61"/>
      <c r="D92" s="61">
        <v>5700.3357220944781</v>
      </c>
      <c r="E92" s="61"/>
      <c r="F92" s="62"/>
    </row>
    <row r="93" spans="2:6">
      <c r="B93" s="60">
        <v>21</v>
      </c>
      <c r="C93" s="61"/>
      <c r="D93" s="61">
        <v>5972.7991590883385</v>
      </c>
      <c r="E93" s="61">
        <v>3981.866106058892</v>
      </c>
      <c r="F93" s="62"/>
    </row>
    <row r="94" spans="2:6">
      <c r="B94" s="60">
        <v>22</v>
      </c>
      <c r="C94" s="61"/>
      <c r="D94" s="61">
        <v>6243.4432235985332</v>
      </c>
      <c r="E94" s="61">
        <v>4162.2954823990221</v>
      </c>
      <c r="F94" s="62"/>
    </row>
    <row r="95" spans="2:6">
      <c r="B95" s="60">
        <v>23</v>
      </c>
      <c r="C95" s="61"/>
      <c r="D95" s="61">
        <v>6512.1854748212281</v>
      </c>
      <c r="E95" s="61">
        <v>4341.4569832141524</v>
      </c>
      <c r="F95" s="62"/>
    </row>
    <row r="96" spans="2:6">
      <c r="B96" s="60">
        <v>24</v>
      </c>
      <c r="C96" s="61"/>
      <c r="D96" s="61">
        <v>6778.9440512633364</v>
      </c>
      <c r="E96" s="61">
        <v>4519.296034175557</v>
      </c>
      <c r="F96" s="62"/>
    </row>
    <row r="97" spans="2:6">
      <c r="B97" s="60">
        <v>25</v>
      </c>
      <c r="C97" s="61"/>
      <c r="D97" s="61">
        <v>7043.6376956783242</v>
      </c>
      <c r="E97" s="61">
        <v>4695.7584637855489</v>
      </c>
      <c r="F97" s="62"/>
    </row>
    <row r="98" spans="2:6">
      <c r="B98" s="60">
        <v>26</v>
      </c>
      <c r="C98" s="61"/>
      <c r="D98" s="61">
        <v>7306.1857798179562</v>
      </c>
      <c r="E98" s="61">
        <v>4870.7905198786384</v>
      </c>
      <c r="F98" s="62"/>
    </row>
    <row r="99" spans="2:6">
      <c r="B99" s="60">
        <v>27</v>
      </c>
      <c r="C99" s="61"/>
      <c r="D99" s="61">
        <v>7566.508328992446</v>
      </c>
      <c r="E99" s="61">
        <v>5044.3388859949646</v>
      </c>
      <c r="F99" s="62"/>
    </row>
    <row r="100" spans="2:6">
      <c r="B100" s="60">
        <v>28</v>
      </c>
      <c r="C100" s="61"/>
      <c r="D100" s="61">
        <v>7824.5260464315134</v>
      </c>
      <c r="E100" s="61">
        <v>5216.3506976210092</v>
      </c>
      <c r="F100" s="62">
        <v>3912.2630232157567</v>
      </c>
    </row>
    <row r="101" spans="2:6">
      <c r="B101" s="60">
        <v>29</v>
      </c>
      <c r="C101" s="61"/>
      <c r="D101" s="61">
        <v>8080.1603374389515</v>
      </c>
      <c r="E101" s="61">
        <v>5386.7735582926343</v>
      </c>
      <c r="F101" s="62">
        <v>4040.0801687194758</v>
      </c>
    </row>
    <row r="102" spans="2:6">
      <c r="B102" s="60">
        <v>30</v>
      </c>
      <c r="C102" s="61"/>
      <c r="D102" s="61"/>
      <c r="E102" s="61">
        <v>5555.5555555555547</v>
      </c>
      <c r="F102" s="62">
        <v>4166.6666666666661</v>
      </c>
    </row>
    <row r="103" spans="2:6">
      <c r="B103" s="60">
        <v>31</v>
      </c>
      <c r="C103" s="61"/>
      <c r="D103" s="61"/>
      <c r="E103" s="61">
        <v>5722.6452767783794</v>
      </c>
      <c r="F103" s="62">
        <v>4291.983957583785</v>
      </c>
    </row>
    <row r="104" spans="2:6">
      <c r="B104" s="60">
        <v>32</v>
      </c>
      <c r="C104" s="61"/>
      <c r="D104" s="61"/>
      <c r="E104" s="61">
        <v>5887.9918248133881</v>
      </c>
      <c r="F104" s="62">
        <v>4415.9938686100413</v>
      </c>
    </row>
    <row r="105" spans="2:6">
      <c r="B105" s="60">
        <v>33</v>
      </c>
      <c r="C105" s="61"/>
      <c r="D105" s="61"/>
      <c r="E105" s="61">
        <v>6051.5448335003011</v>
      </c>
      <c r="F105" s="62">
        <v>4538.6586251252256</v>
      </c>
    </row>
    <row r="106" spans="2:6">
      <c r="B106" s="60">
        <v>34</v>
      </c>
      <c r="C106" s="61"/>
      <c r="D106" s="61"/>
      <c r="E106" s="61">
        <v>6213.2544830082988</v>
      </c>
      <c r="F106" s="62">
        <v>4659.9408622562241</v>
      </c>
    </row>
    <row r="107" spans="2:6">
      <c r="B107" s="60">
        <v>35</v>
      </c>
      <c r="C107" s="61"/>
      <c r="D107" s="61"/>
      <c r="E107" s="61">
        <v>6373.071515011623</v>
      </c>
      <c r="F107" s="62">
        <v>4779.8036362587172</v>
      </c>
    </row>
    <row r="108" spans="2:6">
      <c r="B108" s="60">
        <v>36</v>
      </c>
      <c r="C108" s="61"/>
      <c r="D108" s="61"/>
      <c r="E108" s="61">
        <v>6530.9472476941464</v>
      </c>
      <c r="F108" s="62">
        <v>4898.2104357706094</v>
      </c>
    </row>
    <row r="109" spans="2:6">
      <c r="B109" s="60">
        <v>37</v>
      </c>
      <c r="C109" s="61"/>
      <c r="D109" s="61"/>
      <c r="E109" s="61">
        <v>6686.8335905783142</v>
      </c>
      <c r="F109" s="62">
        <v>5015.125192933735</v>
      </c>
    </row>
    <row r="110" spans="2:6">
      <c r="B110" s="60">
        <v>38</v>
      </c>
      <c r="C110" s="61"/>
      <c r="D110" s="61"/>
      <c r="E110" s="61">
        <v>6840.6830591739808</v>
      </c>
      <c r="F110" s="62">
        <v>5130.5122943804854</v>
      </c>
    </row>
    <row r="111" spans="2:6">
      <c r="B111" s="60">
        <v>39</v>
      </c>
      <c r="C111" s="61"/>
      <c r="D111" s="61"/>
      <c r="E111" s="61">
        <v>6992.4487894426384</v>
      </c>
      <c r="F111" s="62">
        <v>5244.3365920819788</v>
      </c>
    </row>
    <row r="112" spans="2:6">
      <c r="B112" s="60">
        <v>40</v>
      </c>
      <c r="C112" s="61"/>
      <c r="D112" s="61"/>
      <c r="E112" s="61">
        <v>7142.084552072658</v>
      </c>
      <c r="F112" s="62">
        <v>5356.5634140544944</v>
      </c>
    </row>
    <row r="113" spans="2:6">
      <c r="B113" s="60">
        <v>41</v>
      </c>
      <c r="C113" s="61"/>
      <c r="D113" s="61"/>
      <c r="E113" s="61">
        <v>7289.544766561191</v>
      </c>
      <c r="F113" s="62">
        <v>5467.1585749208934</v>
      </c>
    </row>
    <row r="114" spans="2:6">
      <c r="B114" s="60">
        <v>42</v>
      </c>
      <c r="C114" s="61"/>
      <c r="D114" s="61"/>
      <c r="E114" s="61">
        <v>7434.784515098424</v>
      </c>
      <c r="F114" s="62">
        <v>5576.0883863238187</v>
      </c>
    </row>
    <row r="115" spans="2:6">
      <c r="B115" s="60">
        <v>43</v>
      </c>
      <c r="C115" s="61"/>
      <c r="D115" s="61"/>
      <c r="E115" s="61">
        <v>7577.7595562499828</v>
      </c>
      <c r="F115" s="62">
        <v>5683.3196671874866</v>
      </c>
    </row>
    <row r="116" spans="2:6">
      <c r="B116" s="60">
        <v>44</v>
      </c>
      <c r="C116" s="61"/>
      <c r="D116" s="61"/>
      <c r="E116" s="61">
        <v>7718.4263384333035</v>
      </c>
      <c r="F116" s="62">
        <v>5788.8197538249779</v>
      </c>
    </row>
    <row r="117" spans="2:6">
      <c r="B117" s="60">
        <v>45</v>
      </c>
      <c r="C117" s="61"/>
      <c r="D117" s="61"/>
      <c r="E117" s="61">
        <v>7856.7420131838608</v>
      </c>
      <c r="F117" s="62">
        <v>5892.556509887896</v>
      </c>
    </row>
    <row r="118" spans="2:6">
      <c r="B118" s="60">
        <v>46</v>
      </c>
      <c r="C118" s="61"/>
      <c r="D118" s="61"/>
      <c r="E118" s="61">
        <v>7992.6644482072352</v>
      </c>
      <c r="F118" s="62">
        <v>5994.4983361554259</v>
      </c>
    </row>
    <row r="119" spans="2:6">
      <c r="B119" s="60">
        <v>47</v>
      </c>
      <c r="C119" s="61"/>
      <c r="D119" s="61"/>
      <c r="E119" s="61">
        <v>8126.1522402130058</v>
      </c>
      <c r="F119" s="62">
        <v>6094.6141801597541</v>
      </c>
    </row>
    <row r="120" spans="2:6">
      <c r="B120" s="60">
        <v>48</v>
      </c>
      <c r="C120" s="61"/>
      <c r="D120" s="61"/>
      <c r="E120" s="61"/>
      <c r="F120" s="62">
        <v>6192.8735456449504</v>
      </c>
    </row>
    <row r="121" spans="2:6">
      <c r="B121" s="60">
        <v>49</v>
      </c>
      <c r="C121" s="61"/>
      <c r="D121" s="61"/>
      <c r="E121" s="61"/>
      <c r="F121" s="62">
        <v>6289.2465018564335</v>
      </c>
    </row>
    <row r="122" spans="2:6">
      <c r="B122" s="60">
        <v>50</v>
      </c>
      <c r="C122" s="61"/>
      <c r="D122" s="61"/>
      <c r="E122" s="61"/>
      <c r="F122" s="62">
        <v>6383.7036926581504</v>
      </c>
    </row>
    <row r="123" spans="2:6">
      <c r="B123" s="60">
        <v>51</v>
      </c>
      <c r="C123" s="61"/>
      <c r="D123" s="61"/>
      <c r="E123" s="61"/>
      <c r="F123" s="62">
        <v>6476.216345474757</v>
      </c>
    </row>
    <row r="124" spans="2:6">
      <c r="B124" s="60">
        <v>52</v>
      </c>
      <c r="C124" s="61"/>
      <c r="D124" s="61"/>
      <c r="E124" s="61"/>
      <c r="F124" s="62">
        <v>6566.7562800560163</v>
      </c>
    </row>
    <row r="125" spans="2:6">
      <c r="B125" s="60">
        <v>53</v>
      </c>
      <c r="C125" s="61"/>
      <c r="D125" s="61"/>
      <c r="E125" s="61"/>
      <c r="F125" s="62">
        <v>6655.2959170607737</v>
      </c>
    </row>
    <row r="126" spans="2:6">
      <c r="B126" s="60">
        <v>54</v>
      </c>
      <c r="C126" s="61"/>
      <c r="D126" s="61"/>
      <c r="E126" s="61"/>
      <c r="F126" s="62">
        <v>6741.8082864578955</v>
      </c>
    </row>
    <row r="127" spans="2:6">
      <c r="B127" s="60">
        <v>55</v>
      </c>
      <c r="C127" s="61"/>
      <c r="D127" s="61"/>
      <c r="E127" s="61"/>
      <c r="F127" s="62">
        <v>6826.2670357415982</v>
      </c>
    </row>
    <row r="128" spans="2:6">
      <c r="B128" s="60">
        <v>56</v>
      </c>
      <c r="C128" s="61"/>
      <c r="D128" s="61"/>
      <c r="E128" s="61"/>
      <c r="F128" s="62">
        <v>6908.6464379586814</v>
      </c>
    </row>
    <row r="129" spans="2:6">
      <c r="B129" s="60">
        <v>57</v>
      </c>
      <c r="C129" s="61"/>
      <c r="D129" s="61"/>
      <c r="E129" s="61"/>
      <c r="F129" s="62">
        <v>6988.9213995451992</v>
      </c>
    </row>
    <row r="130" spans="2:6">
      <c r="B130" s="60">
        <v>58</v>
      </c>
      <c r="C130" s="61"/>
      <c r="D130" s="61"/>
      <c r="E130" s="61"/>
      <c r="F130" s="62">
        <v>7067.0674679702161</v>
      </c>
    </row>
    <row r="131" spans="2:6">
      <c r="B131" s="60">
        <v>59</v>
      </c>
      <c r="C131" s="61"/>
      <c r="D131" s="61"/>
      <c r="E131" s="61"/>
      <c r="F131" s="62">
        <v>7143.0608391842688</v>
      </c>
    </row>
    <row r="132" spans="2:6">
      <c r="B132" s="60">
        <v>60</v>
      </c>
      <c r="C132" s="61"/>
      <c r="D132" s="61"/>
      <c r="E132" s="61"/>
      <c r="F132" s="62">
        <v>7216.8783648703211</v>
      </c>
    </row>
    <row r="133" spans="2:6">
      <c r="B133" s="60">
        <v>61</v>
      </c>
      <c r="C133" s="61"/>
      <c r="D133" s="61"/>
      <c r="E133" s="61"/>
      <c r="F133" s="62">
        <v>7288.4975594949647</v>
      </c>
    </row>
    <row r="134" spans="2:6">
      <c r="B134" s="60">
        <v>62</v>
      </c>
      <c r="C134" s="61"/>
      <c r="D134" s="61"/>
      <c r="E134" s="61"/>
      <c r="F134" s="62">
        <v>7357.8966071577233</v>
      </c>
    </row>
    <row r="135" spans="2:6">
      <c r="B135" s="60">
        <v>63</v>
      </c>
      <c r="C135" s="61"/>
      <c r="D135" s="61"/>
      <c r="E135" s="61"/>
      <c r="F135" s="62">
        <v>7425.0543682363977</v>
      </c>
    </row>
    <row r="136" spans="2:6">
      <c r="B136" s="60">
        <v>64</v>
      </c>
      <c r="C136" s="61"/>
      <c r="D136" s="61"/>
      <c r="E136" s="61"/>
      <c r="F136" s="62">
        <v>7489.9503858263915</v>
      </c>
    </row>
    <row r="137" spans="2:6">
      <c r="B137" s="60">
        <v>65</v>
      </c>
      <c r="C137" s="61"/>
      <c r="D137" s="61"/>
      <c r="E137" s="61"/>
      <c r="F137" s="62">
        <v>7552.5648919720825</v>
      </c>
    </row>
    <row r="138" spans="2:6">
      <c r="B138" s="60">
        <v>66</v>
      </c>
      <c r="C138" s="61"/>
      <c r="D138" s="61"/>
      <c r="E138" s="61"/>
      <c r="F138" s="62">
        <v>7612.8788136883404</v>
      </c>
    </row>
    <row r="139" spans="2:6">
      <c r="B139" s="60">
        <v>67</v>
      </c>
      <c r="C139" s="61"/>
      <c r="D139" s="61"/>
      <c r="E139" s="61"/>
      <c r="F139" s="62">
        <v>7670.8737787703358</v>
      </c>
    </row>
    <row r="140" spans="2:6">
      <c r="B140" s="60">
        <v>68</v>
      </c>
      <c r="C140" s="61"/>
      <c r="D140" s="61"/>
      <c r="E140" s="61"/>
      <c r="F140" s="62">
        <v>7726.532121389896</v>
      </c>
    </row>
    <row r="141" spans="2:6">
      <c r="B141" s="60">
        <v>69</v>
      </c>
      <c r="C141" s="61"/>
      <c r="D141" s="61"/>
      <c r="E141" s="61"/>
      <c r="F141" s="62">
        <v>7779.836887476682</v>
      </c>
    </row>
    <row r="142" spans="2:6">
      <c r="B142" s="60">
        <v>70</v>
      </c>
      <c r="C142" s="61"/>
      <c r="D142" s="61"/>
      <c r="E142" s="61"/>
      <c r="F142" s="62">
        <v>7830.7718398825691</v>
      </c>
    </row>
    <row r="143" spans="2:6">
      <c r="B143" s="60">
        <v>71</v>
      </c>
      <c r="C143" s="61"/>
      <c r="D143" s="61"/>
      <c r="E143" s="61"/>
      <c r="F143" s="62">
        <v>7879.3214633276393</v>
      </c>
    </row>
    <row r="144" spans="2:6">
      <c r="B144" s="60">
        <v>72</v>
      </c>
      <c r="C144" s="61"/>
      <c r="D144" s="61"/>
      <c r="E144" s="61"/>
      <c r="F144" s="62">
        <v>7925.4709691262788</v>
      </c>
    </row>
    <row r="145" spans="2:6">
      <c r="B145" s="60">
        <v>73</v>
      </c>
      <c r="C145" s="61"/>
      <c r="D145" s="61"/>
      <c r="E145" s="61"/>
      <c r="F145" s="62">
        <v>7969.2062996919622</v>
      </c>
    </row>
    <row r="146" spans="2:6" ht="15.75" thickBot="1">
      <c r="B146" s="63">
        <v>74</v>
      </c>
      <c r="C146" s="64"/>
      <c r="D146" s="64"/>
      <c r="E146" s="64"/>
      <c r="F146" s="65">
        <v>8010.5141328193249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70"/>
  <sheetViews>
    <sheetView workbookViewId="0"/>
  </sheetViews>
  <sheetFormatPr defaultRowHeight="15"/>
  <cols>
    <col min="2" max="2" width="9.5703125" customWidth="1"/>
    <col min="3" max="4" width="12.42578125" customWidth="1"/>
    <col min="5" max="5" width="9.42578125" customWidth="1"/>
    <col min="6" max="6" width="10.5703125" customWidth="1"/>
    <col min="7" max="7" width="10.140625" customWidth="1"/>
    <col min="8" max="8" width="9.85546875" customWidth="1"/>
    <col min="9" max="9" width="10.140625" customWidth="1"/>
    <col min="11" max="11" width="10.7109375" customWidth="1"/>
    <col min="14" max="15" width="13" customWidth="1"/>
    <col min="16" max="16" width="10.28515625" customWidth="1"/>
    <col min="17" max="17" width="11.5703125" customWidth="1"/>
  </cols>
  <sheetData>
    <row r="1" spans="1:17" ht="15.75" thickBot="1">
      <c r="A1" t="s">
        <v>40</v>
      </c>
      <c r="G1" s="3"/>
    </row>
    <row r="2" spans="1:17" s="3" customFormat="1" ht="45">
      <c r="B2" s="67" t="s">
        <v>15</v>
      </c>
      <c r="C2" s="12" t="s">
        <v>16</v>
      </c>
      <c r="D2" s="12" t="s">
        <v>16</v>
      </c>
      <c r="E2" s="13"/>
      <c r="F2" s="14" t="s">
        <v>17</v>
      </c>
      <c r="G2" s="14" t="s">
        <v>20</v>
      </c>
      <c r="H2" s="15" t="s">
        <v>19</v>
      </c>
      <c r="I2" s="14"/>
      <c r="J2" s="34" t="s">
        <v>18</v>
      </c>
      <c r="K2" s="32" t="s">
        <v>18</v>
      </c>
    </row>
    <row r="3" spans="1:17">
      <c r="B3" s="16" t="s">
        <v>0</v>
      </c>
      <c r="C3" s="11" t="s">
        <v>1</v>
      </c>
      <c r="D3" s="11" t="s">
        <v>26</v>
      </c>
      <c r="E3" s="11" t="s">
        <v>7</v>
      </c>
      <c r="F3" s="11" t="s">
        <v>6</v>
      </c>
      <c r="G3" s="11"/>
      <c r="H3" s="10" t="s">
        <v>2</v>
      </c>
      <c r="I3" s="11" t="s">
        <v>8</v>
      </c>
      <c r="J3" s="11" t="s">
        <v>22</v>
      </c>
      <c r="K3" s="33" t="s">
        <v>23</v>
      </c>
      <c r="L3" s="1"/>
      <c r="M3" s="1"/>
      <c r="N3" s="6"/>
      <c r="O3" s="6"/>
      <c r="P3" s="6"/>
      <c r="Q3" s="6"/>
    </row>
    <row r="4" spans="1:17">
      <c r="B4" s="17">
        <v>1</v>
      </c>
      <c r="C4" s="8">
        <v>2.9999999999999999E-7</v>
      </c>
      <c r="D4" s="61">
        <f>C4*10000000000</f>
        <v>3000</v>
      </c>
      <c r="E4" s="8">
        <f>C4*B4</f>
        <v>2.9999999999999999E-7</v>
      </c>
      <c r="F4" s="8">
        <v>600</v>
      </c>
      <c r="G4" s="8">
        <f>F4*1000</f>
        <v>600000</v>
      </c>
      <c r="H4" s="8">
        <f>1/G4</f>
        <v>1.6666666666666667E-6</v>
      </c>
      <c r="I4" s="8">
        <f>E4/(2*H4)</f>
        <v>0.09</v>
      </c>
      <c r="J4" s="7">
        <f>ASIN(I4)</f>
        <v>9.0121945014595264E-2</v>
      </c>
      <c r="K4" s="37">
        <f>J4*180/PI()</f>
        <v>5.1636070908463791</v>
      </c>
    </row>
    <row r="5" spans="1:17">
      <c r="B5" s="17">
        <v>1</v>
      </c>
      <c r="C5" s="8">
        <f>C4+0.00000005</f>
        <v>3.4999999999999998E-7</v>
      </c>
      <c r="D5" s="61">
        <f t="shared" ref="D5:D14" si="0">C5*10000000000</f>
        <v>3500</v>
      </c>
      <c r="E5" s="8">
        <f>C5*B5</f>
        <v>3.4999999999999998E-7</v>
      </c>
      <c r="F5" s="8">
        <v>600</v>
      </c>
      <c r="G5" s="8">
        <f t="shared" ref="G5:G14" si="1">F5*1000</f>
        <v>600000</v>
      </c>
      <c r="H5" s="8">
        <f t="shared" ref="H5:H14" si="2">1/G5</f>
        <v>1.6666666666666667E-6</v>
      </c>
      <c r="I5" s="8">
        <f t="shared" ref="I5:I14" si="3">E5/(2*H5)</f>
        <v>0.105</v>
      </c>
      <c r="J5" s="7">
        <f t="shared" ref="J5:J14" si="4">ASIN(I5)</f>
        <v>0.10519390104038849</v>
      </c>
      <c r="K5" s="37">
        <f t="shared" ref="K5:K14" si="5">J5*180/PI()</f>
        <v>6.0271665601311</v>
      </c>
    </row>
    <row r="6" spans="1:17">
      <c r="B6" s="17">
        <v>1</v>
      </c>
      <c r="C6" s="8">
        <f>C5+0.00000005</f>
        <v>3.9999999999999998E-7</v>
      </c>
      <c r="D6" s="61">
        <f t="shared" si="0"/>
        <v>4000</v>
      </c>
      <c r="E6" s="8">
        <f>C6*B6</f>
        <v>3.9999999999999998E-7</v>
      </c>
      <c r="F6" s="8">
        <v>600</v>
      </c>
      <c r="G6" s="8">
        <f t="shared" si="1"/>
        <v>600000</v>
      </c>
      <c r="H6" s="8">
        <f t="shared" si="2"/>
        <v>1.6666666666666667E-6</v>
      </c>
      <c r="I6" s="8">
        <f t="shared" si="3"/>
        <v>0.12</v>
      </c>
      <c r="J6" s="7">
        <f t="shared" si="4"/>
        <v>0.12028988239478806</v>
      </c>
      <c r="K6" s="37">
        <f t="shared" si="5"/>
        <v>6.8921025793463802</v>
      </c>
      <c r="M6" s="1"/>
      <c r="N6" s="1"/>
    </row>
    <row r="7" spans="1:17">
      <c r="B7" s="17">
        <v>1</v>
      </c>
      <c r="C7" s="8">
        <f t="shared" ref="C7:C14" si="6">C6+0.00000005</f>
        <v>4.4999999999999998E-7</v>
      </c>
      <c r="D7" s="61">
        <f t="shared" si="0"/>
        <v>4500</v>
      </c>
      <c r="E7" s="8">
        <f>C7*B7</f>
        <v>4.4999999999999998E-7</v>
      </c>
      <c r="F7" s="8">
        <v>600</v>
      </c>
      <c r="G7" s="8">
        <f t="shared" si="1"/>
        <v>600000</v>
      </c>
      <c r="H7" s="8">
        <f t="shared" si="2"/>
        <v>1.6666666666666667E-6</v>
      </c>
      <c r="I7" s="8">
        <f t="shared" si="3"/>
        <v>0.13499999999999998</v>
      </c>
      <c r="J7" s="7">
        <f t="shared" si="4"/>
        <v>0.1354134624665555</v>
      </c>
      <c r="K7" s="37">
        <f t="shared" si="5"/>
        <v>7.7586198885868125</v>
      </c>
    </row>
    <row r="8" spans="1:17">
      <c r="B8" s="17">
        <v>1</v>
      </c>
      <c r="C8" s="8">
        <f t="shared" si="6"/>
        <v>4.9999999999999998E-7</v>
      </c>
      <c r="D8" s="61">
        <f t="shared" si="0"/>
        <v>5000</v>
      </c>
      <c r="E8" s="8">
        <f>C8*B8</f>
        <v>4.9999999999999998E-7</v>
      </c>
      <c r="F8" s="8">
        <v>600</v>
      </c>
      <c r="G8" s="8">
        <f t="shared" si="1"/>
        <v>600000</v>
      </c>
      <c r="H8" s="8">
        <f t="shared" si="2"/>
        <v>1.6666666666666667E-6</v>
      </c>
      <c r="I8" s="8">
        <f t="shared" si="3"/>
        <v>0.15</v>
      </c>
      <c r="J8" s="7">
        <f t="shared" si="4"/>
        <v>0.15056827277668605</v>
      </c>
      <c r="K8" s="37">
        <f t="shared" si="5"/>
        <v>8.6269265586786386</v>
      </c>
    </row>
    <row r="9" spans="1:17">
      <c r="B9" s="17">
        <v>1</v>
      </c>
      <c r="C9" s="8">
        <f t="shared" si="6"/>
        <v>5.5000000000000003E-7</v>
      </c>
      <c r="D9" s="61">
        <f t="shared" si="0"/>
        <v>5500</v>
      </c>
      <c r="E9" s="8">
        <f>C9*B9</f>
        <v>5.5000000000000003E-7</v>
      </c>
      <c r="F9" s="8">
        <v>600</v>
      </c>
      <c r="G9" s="8">
        <f t="shared" si="1"/>
        <v>600000</v>
      </c>
      <c r="H9" s="8">
        <f t="shared" si="2"/>
        <v>1.6666666666666667E-6</v>
      </c>
      <c r="I9" s="8">
        <f t="shared" si="3"/>
        <v>0.16500000000000001</v>
      </c>
      <c r="J9" s="7">
        <f t="shared" si="4"/>
        <v>0.16575801130951626</v>
      </c>
      <c r="K9" s="37">
        <f t="shared" si="5"/>
        <v>9.4972344685170498</v>
      </c>
    </row>
    <row r="10" spans="1:17">
      <c r="B10" s="17">
        <v>1</v>
      </c>
      <c r="C10" s="8">
        <f t="shared" si="6"/>
        <v>5.9999999999999997E-7</v>
      </c>
      <c r="D10" s="61">
        <f t="shared" si="0"/>
        <v>6000</v>
      </c>
      <c r="E10" s="8">
        <f>C10*B10</f>
        <v>5.9999999999999997E-7</v>
      </c>
      <c r="F10" s="8">
        <v>600</v>
      </c>
      <c r="G10" s="8">
        <f t="shared" si="1"/>
        <v>600000</v>
      </c>
      <c r="H10" s="8">
        <f t="shared" si="2"/>
        <v>1.6666666666666667E-6</v>
      </c>
      <c r="I10" s="8">
        <f t="shared" si="3"/>
        <v>0.18</v>
      </c>
      <c r="J10" s="7">
        <f t="shared" si="4"/>
        <v>0.18098645124654769</v>
      </c>
      <c r="K10" s="37">
        <f t="shared" si="5"/>
        <v>10.36975980547742</v>
      </c>
    </row>
    <row r="11" spans="1:17">
      <c r="B11" s="17">
        <v>1</v>
      </c>
      <c r="C11" s="8">
        <f t="shared" si="6"/>
        <v>6.4999999999999992E-7</v>
      </c>
      <c r="D11" s="61">
        <f t="shared" si="0"/>
        <v>6499.9999999999991</v>
      </c>
      <c r="E11" s="8">
        <f>C11*B11</f>
        <v>6.4999999999999992E-7</v>
      </c>
      <c r="F11" s="8">
        <v>600</v>
      </c>
      <c r="G11" s="8">
        <f t="shared" si="1"/>
        <v>600000</v>
      </c>
      <c r="H11" s="8">
        <f t="shared" si="2"/>
        <v>1.6666666666666667E-6</v>
      </c>
      <c r="I11" s="8">
        <f t="shared" si="3"/>
        <v>0.19499999999999998</v>
      </c>
      <c r="J11" s="7">
        <f t="shared" si="4"/>
        <v>0.19625745016365348</v>
      </c>
      <c r="K11" s="37">
        <f t="shared" si="5"/>
        <v>11.244723592376431</v>
      </c>
    </row>
    <row r="12" spans="1:17">
      <c r="B12" s="17">
        <v>1</v>
      </c>
      <c r="C12" s="8">
        <f t="shared" si="6"/>
        <v>6.9999999999999986E-7</v>
      </c>
      <c r="D12" s="61">
        <f t="shared" si="0"/>
        <v>6999.9999999999982</v>
      </c>
      <c r="E12" s="8">
        <f>C12*B12</f>
        <v>6.9999999999999986E-7</v>
      </c>
      <c r="F12" s="8">
        <v>600</v>
      </c>
      <c r="G12" s="8">
        <f t="shared" si="1"/>
        <v>600000</v>
      </c>
      <c r="H12" s="8">
        <f t="shared" si="2"/>
        <v>1.6666666666666667E-6</v>
      </c>
      <c r="I12" s="8">
        <f t="shared" si="3"/>
        <v>0.20999999999999996</v>
      </c>
      <c r="J12" s="7">
        <f t="shared" si="4"/>
        <v>0.21157495975809557</v>
      </c>
      <c r="K12" s="37">
        <f t="shared" si="5"/>
        <v>12.122352244789109</v>
      </c>
    </row>
    <row r="13" spans="1:17">
      <c r="B13" s="17">
        <v>1</v>
      </c>
      <c r="C13" s="8">
        <f t="shared" si="6"/>
        <v>7.4999999999999981E-7</v>
      </c>
      <c r="D13" s="61">
        <f t="shared" si="0"/>
        <v>7499.9999999999982</v>
      </c>
      <c r="E13" s="8">
        <f>C13*B13</f>
        <v>7.4999999999999981E-7</v>
      </c>
      <c r="F13" s="8">
        <v>600</v>
      </c>
      <c r="G13" s="8">
        <f t="shared" si="1"/>
        <v>600000</v>
      </c>
      <c r="H13" s="8">
        <f t="shared" si="2"/>
        <v>1.6666666666666667E-6</v>
      </c>
      <c r="I13" s="8">
        <f t="shared" si="3"/>
        <v>0.22499999999999995</v>
      </c>
      <c r="J13" s="7">
        <f t="shared" si="4"/>
        <v>0.22694303617851988</v>
      </c>
      <c r="K13" s="37">
        <f t="shared" si="5"/>
        <v>13.002878162913939</v>
      </c>
    </row>
    <row r="14" spans="1:17">
      <c r="B14" s="17">
        <v>1</v>
      </c>
      <c r="C14" s="8">
        <f t="shared" si="6"/>
        <v>7.9999999999999975E-7</v>
      </c>
      <c r="D14" s="61">
        <f t="shared" si="0"/>
        <v>7999.9999999999973</v>
      </c>
      <c r="E14" s="8">
        <f>C14*B14</f>
        <v>7.9999999999999975E-7</v>
      </c>
      <c r="F14" s="8">
        <v>600</v>
      </c>
      <c r="G14" s="8">
        <f t="shared" si="1"/>
        <v>600000</v>
      </c>
      <c r="H14" s="8">
        <f t="shared" si="2"/>
        <v>1.6666666666666667E-6</v>
      </c>
      <c r="I14" s="8">
        <f t="shared" si="3"/>
        <v>0.23999999999999994</v>
      </c>
      <c r="J14" s="7">
        <f t="shared" si="4"/>
        <v>0.24236585103896319</v>
      </c>
      <c r="K14" s="37">
        <f t="shared" si="5"/>
        <v>13.88654036262899</v>
      </c>
    </row>
    <row r="15" spans="1:17" ht="15.75" thickBot="1">
      <c r="C15" s="2"/>
      <c r="D15" s="2"/>
    </row>
    <row r="16" spans="1:17" s="3" customFormat="1" ht="45">
      <c r="B16" s="67" t="s">
        <v>15</v>
      </c>
      <c r="C16" s="12" t="s">
        <v>16</v>
      </c>
      <c r="D16" s="12" t="s">
        <v>16</v>
      </c>
      <c r="E16" s="13"/>
      <c r="F16" s="14" t="s">
        <v>17</v>
      </c>
      <c r="G16" s="14" t="s">
        <v>20</v>
      </c>
      <c r="H16" s="15" t="s">
        <v>19</v>
      </c>
      <c r="I16" s="14"/>
      <c r="J16" s="34" t="s">
        <v>18</v>
      </c>
      <c r="K16" s="32" t="s">
        <v>18</v>
      </c>
    </row>
    <row r="17" spans="2:18">
      <c r="B17" s="16" t="s">
        <v>0</v>
      </c>
      <c r="C17" s="11" t="s">
        <v>1</v>
      </c>
      <c r="D17" s="11" t="s">
        <v>26</v>
      </c>
      <c r="E17" s="11" t="s">
        <v>7</v>
      </c>
      <c r="F17" s="11" t="s">
        <v>6</v>
      </c>
      <c r="G17" s="11"/>
      <c r="H17" s="10" t="s">
        <v>2</v>
      </c>
      <c r="I17" s="11" t="s">
        <v>8</v>
      </c>
      <c r="J17" s="11" t="s">
        <v>3</v>
      </c>
      <c r="K17" s="33" t="s">
        <v>23</v>
      </c>
      <c r="L17" s="1"/>
      <c r="M17" s="1"/>
      <c r="N17" s="6"/>
      <c r="O17" s="6"/>
      <c r="P17" s="6"/>
      <c r="Q17" s="6"/>
      <c r="R17" s="6"/>
    </row>
    <row r="18" spans="2:18">
      <c r="B18" s="17">
        <v>2</v>
      </c>
      <c r="C18" s="8">
        <v>2.9999999999999999E-7</v>
      </c>
      <c r="D18" s="61">
        <f>C18*10000000000</f>
        <v>3000</v>
      </c>
      <c r="E18" s="8">
        <f>C18*B18</f>
        <v>5.9999999999999997E-7</v>
      </c>
      <c r="F18" s="8">
        <v>600</v>
      </c>
      <c r="G18" s="8">
        <f>F18*1000</f>
        <v>600000</v>
      </c>
      <c r="H18" s="8">
        <f>1/G18</f>
        <v>1.6666666666666667E-6</v>
      </c>
      <c r="I18" s="8">
        <f>E18/(2*H18)</f>
        <v>0.18</v>
      </c>
      <c r="J18" s="7">
        <f>ASIN(I18)</f>
        <v>0.18098645124654769</v>
      </c>
      <c r="K18" s="39">
        <f>J18*180/PI()</f>
        <v>10.36975980547742</v>
      </c>
    </row>
    <row r="19" spans="2:18">
      <c r="B19" s="17">
        <v>2</v>
      </c>
      <c r="C19" s="8">
        <f>C18+0.00000005</f>
        <v>3.4999999999999998E-7</v>
      </c>
      <c r="D19" s="61">
        <f t="shared" ref="D19:D28" si="7">C19*10000000000</f>
        <v>3500</v>
      </c>
      <c r="E19" s="8">
        <f>C19*B19</f>
        <v>6.9999999999999997E-7</v>
      </c>
      <c r="F19" s="8">
        <v>600</v>
      </c>
      <c r="G19" s="8">
        <f t="shared" ref="G19:G28" si="8">F19*1000</f>
        <v>600000</v>
      </c>
      <c r="H19" s="8">
        <f t="shared" ref="H19:H28" si="9">1/G19</f>
        <v>1.6666666666666667E-6</v>
      </c>
      <c r="I19" s="8">
        <f t="shared" ref="I19:I28" si="10">E19/(2*H19)</f>
        <v>0.21</v>
      </c>
      <c r="J19" s="7">
        <f t="shared" ref="J19:J28" si="11">ASIN(I19)</f>
        <v>0.21157495975809559</v>
      </c>
      <c r="K19" s="39">
        <f t="shared" ref="K19:K28" si="12">J19*180/PI()</f>
        <v>12.122352244789109</v>
      </c>
    </row>
    <row r="20" spans="2:18">
      <c r="B20" s="17">
        <v>2</v>
      </c>
      <c r="C20" s="8">
        <f>C19+0.00000005</f>
        <v>3.9999999999999998E-7</v>
      </c>
      <c r="D20" s="61">
        <f t="shared" si="7"/>
        <v>4000</v>
      </c>
      <c r="E20" s="8">
        <f>C20*B20</f>
        <v>7.9999999999999996E-7</v>
      </c>
      <c r="F20" s="8">
        <v>600</v>
      </c>
      <c r="G20" s="8">
        <f t="shared" si="8"/>
        <v>600000</v>
      </c>
      <c r="H20" s="8">
        <f t="shared" si="9"/>
        <v>1.6666666666666667E-6</v>
      </c>
      <c r="I20" s="8">
        <f t="shared" si="10"/>
        <v>0.24</v>
      </c>
      <c r="J20" s="7">
        <f t="shared" si="11"/>
        <v>0.24236585103896324</v>
      </c>
      <c r="K20" s="39">
        <f t="shared" si="12"/>
        <v>13.886540362628992</v>
      </c>
      <c r="O20" s="36"/>
      <c r="P20" s="40"/>
      <c r="Q20" s="40"/>
      <c r="R20" s="40"/>
    </row>
    <row r="21" spans="2:18">
      <c r="B21" s="17">
        <v>2</v>
      </c>
      <c r="C21" s="8">
        <f t="shared" ref="C21:C28" si="13">C20+0.00000005</f>
        <v>4.4999999999999998E-7</v>
      </c>
      <c r="D21" s="61">
        <f t="shared" si="7"/>
        <v>4500</v>
      </c>
      <c r="E21" s="8">
        <f>C21*B21</f>
        <v>8.9999999999999996E-7</v>
      </c>
      <c r="F21" s="8">
        <v>600</v>
      </c>
      <c r="G21" s="8">
        <f t="shared" si="8"/>
        <v>600000</v>
      </c>
      <c r="H21" s="8">
        <f t="shared" si="9"/>
        <v>1.6666666666666667E-6</v>
      </c>
      <c r="I21" s="8">
        <f t="shared" si="10"/>
        <v>0.26999999999999996</v>
      </c>
      <c r="J21" s="7">
        <f t="shared" si="11"/>
        <v>0.27339303146747318</v>
      </c>
      <c r="K21" s="39">
        <f t="shared" si="12"/>
        <v>15.664266851373521</v>
      </c>
      <c r="O21" s="36"/>
      <c r="P21" s="40"/>
      <c r="Q21" s="40"/>
      <c r="R21" s="40"/>
    </row>
    <row r="22" spans="2:18">
      <c r="B22" s="17">
        <v>2</v>
      </c>
      <c r="C22" s="8">
        <f t="shared" si="13"/>
        <v>4.9999999999999998E-7</v>
      </c>
      <c r="D22" s="61">
        <f t="shared" si="7"/>
        <v>5000</v>
      </c>
      <c r="E22" s="8">
        <f>C22*B22</f>
        <v>9.9999999999999995E-7</v>
      </c>
      <c r="F22" s="8">
        <v>600</v>
      </c>
      <c r="G22" s="8">
        <f t="shared" si="8"/>
        <v>600000</v>
      </c>
      <c r="H22" s="8">
        <f t="shared" si="9"/>
        <v>1.6666666666666667E-6</v>
      </c>
      <c r="I22" s="8">
        <f t="shared" si="10"/>
        <v>0.3</v>
      </c>
      <c r="J22" s="7">
        <f t="shared" si="11"/>
        <v>0.30469265401539752</v>
      </c>
      <c r="K22" s="39">
        <f t="shared" si="12"/>
        <v>17.457603123722095</v>
      </c>
      <c r="O22" s="36"/>
      <c r="P22" s="40"/>
      <c r="Q22" s="40"/>
      <c r="R22" s="40"/>
    </row>
    <row r="23" spans="2:18">
      <c r="B23" s="17">
        <v>2</v>
      </c>
      <c r="C23" s="8">
        <f t="shared" si="13"/>
        <v>5.5000000000000003E-7</v>
      </c>
      <c r="D23" s="61">
        <f t="shared" si="7"/>
        <v>5500</v>
      </c>
      <c r="E23" s="8">
        <f>C23*B23</f>
        <v>1.1000000000000001E-6</v>
      </c>
      <c r="F23" s="8">
        <v>600</v>
      </c>
      <c r="G23" s="8">
        <f t="shared" si="8"/>
        <v>600000</v>
      </c>
      <c r="H23" s="8">
        <f t="shared" si="9"/>
        <v>1.6666666666666667E-6</v>
      </c>
      <c r="I23" s="8">
        <f t="shared" si="10"/>
        <v>0.33</v>
      </c>
      <c r="J23" s="7">
        <f t="shared" si="11"/>
        <v>0.33630357515398035</v>
      </c>
      <c r="K23" s="39">
        <f t="shared" si="12"/>
        <v>19.268775491483769</v>
      </c>
      <c r="O23" s="36"/>
      <c r="P23" s="40"/>
      <c r="Q23" s="40"/>
      <c r="R23" s="40"/>
    </row>
    <row r="24" spans="2:18">
      <c r="B24" s="17">
        <v>2</v>
      </c>
      <c r="C24" s="8">
        <f t="shared" si="13"/>
        <v>5.9999999999999997E-7</v>
      </c>
      <c r="D24" s="61">
        <f t="shared" si="7"/>
        <v>6000</v>
      </c>
      <c r="E24" s="8">
        <f>C24*B24</f>
        <v>1.1999999999999999E-6</v>
      </c>
      <c r="F24" s="8">
        <v>600</v>
      </c>
      <c r="G24" s="8">
        <f t="shared" si="8"/>
        <v>600000</v>
      </c>
      <c r="H24" s="8">
        <f t="shared" si="9"/>
        <v>1.6666666666666667E-6</v>
      </c>
      <c r="I24" s="8">
        <f t="shared" si="10"/>
        <v>0.36</v>
      </c>
      <c r="J24" s="7">
        <f t="shared" si="11"/>
        <v>0.36826789343664001</v>
      </c>
      <c r="K24" s="39">
        <f t="shared" si="12"/>
        <v>21.100196024093023</v>
      </c>
      <c r="O24" s="36"/>
      <c r="P24" s="40"/>
      <c r="Q24" s="40"/>
      <c r="R24" s="40"/>
    </row>
    <row r="25" spans="2:18">
      <c r="B25" s="17">
        <v>2</v>
      </c>
      <c r="C25" s="8">
        <f t="shared" si="13"/>
        <v>6.4999999999999992E-7</v>
      </c>
      <c r="D25" s="61">
        <f t="shared" si="7"/>
        <v>6499.9999999999991</v>
      </c>
      <c r="E25" s="8">
        <f>C25*B25</f>
        <v>1.2999999999999998E-6</v>
      </c>
      <c r="F25" s="8">
        <v>600</v>
      </c>
      <c r="G25" s="8">
        <f t="shared" si="8"/>
        <v>600000</v>
      </c>
      <c r="H25" s="8">
        <f t="shared" si="9"/>
        <v>1.6666666666666667E-6</v>
      </c>
      <c r="I25" s="8">
        <f t="shared" si="10"/>
        <v>0.38999999999999996</v>
      </c>
      <c r="J25" s="7">
        <f t="shared" si="11"/>
        <v>0.40063159270137189</v>
      </c>
      <c r="K25" s="39">
        <f t="shared" si="12"/>
        <v>22.954499401392805</v>
      </c>
      <c r="O25" s="36"/>
      <c r="P25" s="40"/>
      <c r="Q25" s="40"/>
      <c r="R25" s="40"/>
    </row>
    <row r="26" spans="2:18">
      <c r="B26" s="17">
        <v>2</v>
      </c>
      <c r="C26" s="8">
        <f t="shared" si="13"/>
        <v>6.9999999999999986E-7</v>
      </c>
      <c r="D26" s="61">
        <f t="shared" si="7"/>
        <v>6999.9999999999982</v>
      </c>
      <c r="E26" s="8">
        <f>C26*B26</f>
        <v>1.3999999999999997E-6</v>
      </c>
      <c r="F26" s="8">
        <v>600</v>
      </c>
      <c r="G26" s="8">
        <f t="shared" si="8"/>
        <v>600000</v>
      </c>
      <c r="H26" s="8">
        <f t="shared" si="9"/>
        <v>1.6666666666666667E-6</v>
      </c>
      <c r="I26" s="8">
        <f t="shared" si="10"/>
        <v>0.41999999999999993</v>
      </c>
      <c r="J26" s="7">
        <f t="shared" si="11"/>
        <v>0.43344532006988584</v>
      </c>
      <c r="K26" s="39">
        <f t="shared" si="12"/>
        <v>24.834587489701576</v>
      </c>
      <c r="O26" s="36"/>
      <c r="P26" s="40"/>
      <c r="Q26" s="40"/>
      <c r="R26" s="40"/>
    </row>
    <row r="27" spans="2:18">
      <c r="B27" s="17">
        <v>2</v>
      </c>
      <c r="C27" s="8">
        <f t="shared" si="13"/>
        <v>7.4999999999999981E-7</v>
      </c>
      <c r="D27" s="61">
        <f t="shared" si="7"/>
        <v>7499.9999999999982</v>
      </c>
      <c r="E27" s="8">
        <f>C27*B27</f>
        <v>1.4999999999999996E-6</v>
      </c>
      <c r="F27" s="8">
        <v>600</v>
      </c>
      <c r="G27" s="8">
        <f t="shared" si="8"/>
        <v>600000</v>
      </c>
      <c r="H27" s="8">
        <f t="shared" si="9"/>
        <v>1.6666666666666667E-6</v>
      </c>
      <c r="I27" s="8">
        <f t="shared" si="10"/>
        <v>0.4499999999999999</v>
      </c>
      <c r="J27" s="7">
        <f t="shared" si="11"/>
        <v>0.46676533904729628</v>
      </c>
      <c r="K27" s="39">
        <f t="shared" si="12"/>
        <v>26.743683950403003</v>
      </c>
      <c r="O27" s="36"/>
      <c r="P27" s="40"/>
      <c r="Q27" s="40"/>
      <c r="R27" s="40"/>
    </row>
    <row r="28" spans="2:18">
      <c r="B28" s="17">
        <v>2</v>
      </c>
      <c r="C28" s="8">
        <f t="shared" si="13"/>
        <v>7.9999999999999975E-7</v>
      </c>
      <c r="D28" s="61">
        <f t="shared" si="7"/>
        <v>7999.9999999999973</v>
      </c>
      <c r="E28" s="8">
        <f>C28*B28</f>
        <v>1.5999999999999995E-6</v>
      </c>
      <c r="F28" s="8">
        <v>600</v>
      </c>
      <c r="G28" s="8">
        <f t="shared" si="8"/>
        <v>600000</v>
      </c>
      <c r="H28" s="8">
        <f t="shared" si="9"/>
        <v>1.6666666666666667E-6</v>
      </c>
      <c r="I28" s="8">
        <f t="shared" si="10"/>
        <v>0.47999999999999987</v>
      </c>
      <c r="J28" s="7">
        <f t="shared" si="11"/>
        <v>0.50065471240458792</v>
      </c>
      <c r="K28" s="39">
        <f t="shared" si="12"/>
        <v>28.68540201411891</v>
      </c>
      <c r="O28" s="36"/>
      <c r="P28" s="40"/>
      <c r="Q28" s="40"/>
      <c r="R28" s="40"/>
    </row>
    <row r="29" spans="2:18" ht="15.75" thickBot="1"/>
    <row r="30" spans="2:18" s="3" customFormat="1" ht="45">
      <c r="B30" s="67" t="s">
        <v>15</v>
      </c>
      <c r="C30" s="12" t="s">
        <v>16</v>
      </c>
      <c r="D30" s="12" t="s">
        <v>16</v>
      </c>
      <c r="E30" s="13"/>
      <c r="F30" s="14" t="s">
        <v>17</v>
      </c>
      <c r="G30" s="14" t="s">
        <v>20</v>
      </c>
      <c r="H30" s="15" t="s">
        <v>19</v>
      </c>
      <c r="I30" s="14"/>
      <c r="J30" s="34" t="s">
        <v>18</v>
      </c>
      <c r="K30" s="32" t="s">
        <v>18</v>
      </c>
    </row>
    <row r="31" spans="2:18">
      <c r="B31" s="16" t="s">
        <v>0</v>
      </c>
      <c r="C31" s="11" t="s">
        <v>1</v>
      </c>
      <c r="D31" s="11" t="s">
        <v>26</v>
      </c>
      <c r="E31" s="11" t="s">
        <v>7</v>
      </c>
      <c r="F31" s="11" t="s">
        <v>6</v>
      </c>
      <c r="G31" s="11"/>
      <c r="H31" s="10" t="s">
        <v>2</v>
      </c>
      <c r="I31" s="11" t="s">
        <v>8</v>
      </c>
      <c r="J31" s="11" t="s">
        <v>3</v>
      </c>
      <c r="K31" s="33" t="s">
        <v>23</v>
      </c>
      <c r="L31" s="1"/>
      <c r="M31" s="1"/>
    </row>
    <row r="32" spans="2:18">
      <c r="B32" s="17">
        <v>3</v>
      </c>
      <c r="C32" s="8">
        <v>2.9999999999999999E-7</v>
      </c>
      <c r="D32" s="61">
        <f>C32*10000000000</f>
        <v>3000</v>
      </c>
      <c r="E32" s="8">
        <f>C32*B32</f>
        <v>8.9999999999999996E-7</v>
      </c>
      <c r="F32" s="8">
        <v>600</v>
      </c>
      <c r="G32" s="8">
        <f>F32*1000</f>
        <v>600000</v>
      </c>
      <c r="H32" s="8">
        <f>1/G32</f>
        <v>1.6666666666666667E-6</v>
      </c>
      <c r="I32" s="8">
        <f>E32/(2*H32)</f>
        <v>0.26999999999999996</v>
      </c>
      <c r="J32" s="7">
        <f>ASIN(I32)</f>
        <v>0.27339303146747318</v>
      </c>
      <c r="K32" s="39">
        <f>J32*180/PI()</f>
        <v>15.664266851373521</v>
      </c>
    </row>
    <row r="33" spans="2:13">
      <c r="B33" s="17">
        <v>3</v>
      </c>
      <c r="C33" s="8">
        <f>C32+0.00000005</f>
        <v>3.4999999999999998E-7</v>
      </c>
      <c r="D33" s="61">
        <f t="shared" ref="D33:D42" si="14">C33*10000000000</f>
        <v>3500</v>
      </c>
      <c r="E33" s="8">
        <f>C33*B33</f>
        <v>1.0499999999999999E-6</v>
      </c>
      <c r="F33" s="8">
        <v>600</v>
      </c>
      <c r="G33" s="8">
        <f t="shared" ref="G33:G42" si="15">F33*1000</f>
        <v>600000</v>
      </c>
      <c r="H33" s="8">
        <f t="shared" ref="H33:H42" si="16">1/G33</f>
        <v>1.6666666666666667E-6</v>
      </c>
      <c r="I33" s="8">
        <f t="shared" ref="I33:I42" si="17">E33/(2*H33)</f>
        <v>0.31499999999999995</v>
      </c>
      <c r="J33" s="7">
        <f t="shared" ref="J33:J42" si="18">ASIN(I33)</f>
        <v>0.32045665404959783</v>
      </c>
      <c r="K33" s="39">
        <f t="shared" ref="K33:K42" si="19">J33*180/PI()</f>
        <v>18.360813793925857</v>
      </c>
    </row>
    <row r="34" spans="2:13">
      <c r="B34" s="17">
        <v>3</v>
      </c>
      <c r="C34" s="8">
        <f>C33+0.00000005</f>
        <v>3.9999999999999998E-7</v>
      </c>
      <c r="D34" s="61">
        <f t="shared" si="14"/>
        <v>4000</v>
      </c>
      <c r="E34" s="8">
        <f>C34*B34</f>
        <v>1.1999999999999999E-6</v>
      </c>
      <c r="F34" s="8">
        <v>600</v>
      </c>
      <c r="G34" s="8">
        <f t="shared" si="15"/>
        <v>600000</v>
      </c>
      <c r="H34" s="8">
        <f t="shared" si="16"/>
        <v>1.6666666666666667E-6</v>
      </c>
      <c r="I34" s="8">
        <f t="shared" si="17"/>
        <v>0.36</v>
      </c>
      <c r="J34" s="7">
        <f t="shared" si="18"/>
        <v>0.36826789343664001</v>
      </c>
      <c r="K34" s="39">
        <f t="shared" si="19"/>
        <v>21.100196024093023</v>
      </c>
    </row>
    <row r="35" spans="2:13">
      <c r="B35" s="17">
        <v>3</v>
      </c>
      <c r="C35" s="8">
        <f t="shared" ref="C35:C42" si="20">C34+0.00000005</f>
        <v>4.4999999999999998E-7</v>
      </c>
      <c r="D35" s="61">
        <f t="shared" si="14"/>
        <v>4500</v>
      </c>
      <c r="E35" s="8">
        <f>C35*B35</f>
        <v>1.35E-6</v>
      </c>
      <c r="F35" s="8">
        <v>600</v>
      </c>
      <c r="G35" s="8">
        <f t="shared" si="15"/>
        <v>600000</v>
      </c>
      <c r="H35" s="8">
        <f t="shared" si="16"/>
        <v>1.6666666666666667E-6</v>
      </c>
      <c r="I35" s="8">
        <f t="shared" si="17"/>
        <v>0.40499999999999997</v>
      </c>
      <c r="J35" s="7">
        <f t="shared" si="18"/>
        <v>0.41697883061969399</v>
      </c>
      <c r="K35" s="39">
        <f t="shared" si="19"/>
        <v>23.891127140808887</v>
      </c>
    </row>
    <row r="36" spans="2:13">
      <c r="B36" s="17">
        <v>3</v>
      </c>
      <c r="C36" s="8">
        <f t="shared" si="20"/>
        <v>4.9999999999999998E-7</v>
      </c>
      <c r="D36" s="61">
        <f t="shared" si="14"/>
        <v>5000</v>
      </c>
      <c r="E36" s="8">
        <f>C36*B36</f>
        <v>1.5E-6</v>
      </c>
      <c r="F36" s="8">
        <v>600</v>
      </c>
      <c r="G36" s="8">
        <f t="shared" si="15"/>
        <v>600000</v>
      </c>
      <c r="H36" s="8">
        <f t="shared" si="16"/>
        <v>1.6666666666666667E-6</v>
      </c>
      <c r="I36" s="8">
        <f t="shared" si="17"/>
        <v>0.45</v>
      </c>
      <c r="J36" s="7">
        <f t="shared" si="18"/>
        <v>0.46676533904729633</v>
      </c>
      <c r="K36" s="39">
        <f t="shared" si="19"/>
        <v>26.743683950403003</v>
      </c>
    </row>
    <row r="37" spans="2:13">
      <c r="B37" s="17">
        <v>3</v>
      </c>
      <c r="C37" s="8">
        <f t="shared" si="20"/>
        <v>5.5000000000000003E-7</v>
      </c>
      <c r="D37" s="61">
        <f t="shared" si="14"/>
        <v>5500</v>
      </c>
      <c r="E37" s="8">
        <f>C37*B37</f>
        <v>1.6500000000000001E-6</v>
      </c>
      <c r="F37" s="8">
        <v>600</v>
      </c>
      <c r="G37" s="8">
        <f t="shared" si="15"/>
        <v>600000</v>
      </c>
      <c r="H37" s="8">
        <f t="shared" si="16"/>
        <v>1.6666666666666667E-6</v>
      </c>
      <c r="I37" s="8">
        <f t="shared" si="17"/>
        <v>0.49500000000000005</v>
      </c>
      <c r="J37" s="7">
        <f t="shared" si="18"/>
        <v>0.5178348316323792</v>
      </c>
      <c r="K37" s="39">
        <f t="shared" si="19"/>
        <v>29.669750337402906</v>
      </c>
    </row>
    <row r="38" spans="2:13">
      <c r="B38" s="17">
        <v>3</v>
      </c>
      <c r="C38" s="8">
        <f t="shared" si="20"/>
        <v>5.9999999999999997E-7</v>
      </c>
      <c r="D38" s="61">
        <f t="shared" si="14"/>
        <v>6000</v>
      </c>
      <c r="E38" s="8">
        <f>C38*B38</f>
        <v>1.7999999999999999E-6</v>
      </c>
      <c r="F38" s="8">
        <v>600</v>
      </c>
      <c r="G38" s="8">
        <f t="shared" si="15"/>
        <v>600000</v>
      </c>
      <c r="H38" s="8">
        <f t="shared" si="16"/>
        <v>1.6666666666666667E-6</v>
      </c>
      <c r="I38" s="8">
        <f t="shared" si="17"/>
        <v>0.53999999999999992</v>
      </c>
      <c r="J38" s="7">
        <f t="shared" si="18"/>
        <v>0.57043710939992187</v>
      </c>
      <c r="K38" s="39">
        <f t="shared" si="19"/>
        <v>32.683638846257942</v>
      </c>
    </row>
    <row r="39" spans="2:13">
      <c r="B39" s="17">
        <v>3</v>
      </c>
      <c r="C39" s="8">
        <f t="shared" si="20"/>
        <v>6.4999999999999992E-7</v>
      </c>
      <c r="D39" s="61">
        <f t="shared" si="14"/>
        <v>6499.9999999999991</v>
      </c>
      <c r="E39" s="8">
        <f>C39*B39</f>
        <v>1.95E-6</v>
      </c>
      <c r="F39" s="8">
        <v>600</v>
      </c>
      <c r="G39" s="8">
        <f t="shared" si="15"/>
        <v>600000</v>
      </c>
      <c r="H39" s="8">
        <f t="shared" si="16"/>
        <v>1.6666666666666667E-6</v>
      </c>
      <c r="I39" s="8">
        <f t="shared" si="17"/>
        <v>0.58499999999999996</v>
      </c>
      <c r="J39" s="7">
        <f t="shared" si="18"/>
        <v>0.62488005776130862</v>
      </c>
      <c r="K39" s="39">
        <f t="shared" si="19"/>
        <v>35.802990011614085</v>
      </c>
    </row>
    <row r="40" spans="2:13">
      <c r="B40" s="17">
        <v>3</v>
      </c>
      <c r="C40" s="8">
        <f t="shared" si="20"/>
        <v>6.9999999999999986E-7</v>
      </c>
      <c r="D40" s="61">
        <f t="shared" si="14"/>
        <v>6999.9999999999982</v>
      </c>
      <c r="E40" s="8">
        <f>C40*B40</f>
        <v>2.0999999999999994E-6</v>
      </c>
      <c r="F40" s="8">
        <v>600</v>
      </c>
      <c r="G40" s="8">
        <f t="shared" si="15"/>
        <v>600000</v>
      </c>
      <c r="H40" s="8">
        <f t="shared" si="16"/>
        <v>1.6666666666666667E-6</v>
      </c>
      <c r="I40" s="8">
        <f t="shared" si="17"/>
        <v>0.62999999999999978</v>
      </c>
      <c r="J40" s="7">
        <f t="shared" si="18"/>
        <v>0.68155321156311666</v>
      </c>
      <c r="K40" s="39">
        <f t="shared" si="19"/>
        <v>39.050122536153481</v>
      </c>
    </row>
    <row r="41" spans="2:13">
      <c r="B41" s="17">
        <v>3</v>
      </c>
      <c r="C41" s="8">
        <f t="shared" si="20"/>
        <v>7.4999999999999981E-7</v>
      </c>
      <c r="D41" s="61">
        <f t="shared" si="14"/>
        <v>7499.9999999999982</v>
      </c>
      <c r="E41" s="8">
        <f>C41*B41</f>
        <v>2.2499999999999996E-6</v>
      </c>
      <c r="F41" s="8">
        <v>600</v>
      </c>
      <c r="G41" s="8">
        <f t="shared" si="15"/>
        <v>600000</v>
      </c>
      <c r="H41" s="8">
        <f t="shared" si="16"/>
        <v>1.6666666666666667E-6</v>
      </c>
      <c r="I41" s="8">
        <f t="shared" si="17"/>
        <v>0.67499999999999993</v>
      </c>
      <c r="J41" s="7">
        <f t="shared" si="18"/>
        <v>0.74096470220301991</v>
      </c>
      <c r="K41" s="39">
        <f t="shared" si="19"/>
        <v>42.454150204400932</v>
      </c>
    </row>
    <row r="42" spans="2:13">
      <c r="B42" s="17">
        <v>3</v>
      </c>
      <c r="C42" s="8">
        <f t="shared" si="20"/>
        <v>7.9999999999999975E-7</v>
      </c>
      <c r="D42" s="61">
        <f t="shared" si="14"/>
        <v>7999.9999999999973</v>
      </c>
      <c r="E42" s="8">
        <f>C42*B42</f>
        <v>2.399999999999999E-6</v>
      </c>
      <c r="F42" s="8">
        <v>600</v>
      </c>
      <c r="G42" s="8">
        <f t="shared" si="15"/>
        <v>600000</v>
      </c>
      <c r="H42" s="8">
        <f t="shared" si="16"/>
        <v>1.6666666666666667E-6</v>
      </c>
      <c r="I42" s="8">
        <f t="shared" si="17"/>
        <v>0.71999999999999975</v>
      </c>
      <c r="J42" s="7">
        <f t="shared" si="18"/>
        <v>0.80380231893302978</v>
      </c>
      <c r="K42" s="39">
        <f t="shared" si="19"/>
        <v>46.054480437691147</v>
      </c>
    </row>
    <row r="43" spans="2:13" ht="15.75" thickBot="1"/>
    <row r="44" spans="2:13" s="3" customFormat="1" ht="45">
      <c r="B44" s="67" t="s">
        <v>15</v>
      </c>
      <c r="C44" s="12" t="s">
        <v>16</v>
      </c>
      <c r="D44" s="12" t="s">
        <v>16</v>
      </c>
      <c r="E44" s="13"/>
      <c r="F44" s="14" t="s">
        <v>17</v>
      </c>
      <c r="G44" s="14" t="s">
        <v>20</v>
      </c>
      <c r="H44" s="15" t="s">
        <v>19</v>
      </c>
      <c r="I44" s="14"/>
      <c r="J44" s="34" t="s">
        <v>18</v>
      </c>
      <c r="K44" s="32" t="s">
        <v>18</v>
      </c>
    </row>
    <row r="45" spans="2:13">
      <c r="B45" s="16" t="s">
        <v>0</v>
      </c>
      <c r="C45" s="11" t="s">
        <v>1</v>
      </c>
      <c r="D45" s="11" t="s">
        <v>26</v>
      </c>
      <c r="E45" s="11" t="s">
        <v>7</v>
      </c>
      <c r="F45" s="11" t="s">
        <v>6</v>
      </c>
      <c r="G45" s="11"/>
      <c r="H45" s="10" t="s">
        <v>2</v>
      </c>
      <c r="I45" s="11" t="s">
        <v>8</v>
      </c>
      <c r="J45" s="11" t="s">
        <v>3</v>
      </c>
      <c r="K45" s="33" t="s">
        <v>23</v>
      </c>
      <c r="L45" s="1"/>
      <c r="M45" s="1"/>
    </row>
    <row r="46" spans="2:13">
      <c r="B46" s="17">
        <v>4</v>
      </c>
      <c r="C46" s="8">
        <v>2.9999999999999999E-7</v>
      </c>
      <c r="D46" s="61">
        <f>C46*10000000000</f>
        <v>3000</v>
      </c>
      <c r="E46" s="8">
        <f>C46*B46</f>
        <v>1.1999999999999999E-6</v>
      </c>
      <c r="F46" s="8">
        <v>600</v>
      </c>
      <c r="G46" s="8">
        <f>F46*1000</f>
        <v>600000</v>
      </c>
      <c r="H46" s="8">
        <f>1/G46</f>
        <v>1.6666666666666667E-6</v>
      </c>
      <c r="I46" s="8">
        <f>E46/(2*H46)</f>
        <v>0.36</v>
      </c>
      <c r="J46" s="7">
        <f>ASIN(I46)</f>
        <v>0.36826789343664001</v>
      </c>
      <c r="K46" s="39">
        <f>J46*180/PI()</f>
        <v>21.100196024093023</v>
      </c>
    </row>
    <row r="47" spans="2:13">
      <c r="B47" s="17">
        <v>4</v>
      </c>
      <c r="C47" s="8">
        <f>C46+0.00000005</f>
        <v>3.4999999999999998E-7</v>
      </c>
      <c r="D47" s="61">
        <f t="shared" ref="D47:D56" si="21">C47*10000000000</f>
        <v>3500</v>
      </c>
      <c r="E47" s="8">
        <f>C47*B47</f>
        <v>1.3999999999999999E-6</v>
      </c>
      <c r="F47" s="8">
        <v>600</v>
      </c>
      <c r="G47" s="8">
        <f t="shared" ref="G47:G56" si="22">F47*1000</f>
        <v>600000</v>
      </c>
      <c r="H47" s="8">
        <f t="shared" ref="H47:H56" si="23">1/G47</f>
        <v>1.6666666666666667E-6</v>
      </c>
      <c r="I47" s="8">
        <f t="shared" ref="I47:I56" si="24">E47/(2*H47)</f>
        <v>0.42</v>
      </c>
      <c r="J47" s="7">
        <f t="shared" ref="J47:J56" si="25">ASIN(I47)</f>
        <v>0.4334453200698859</v>
      </c>
      <c r="K47" s="39">
        <f t="shared" ref="K47:K56" si="26">J47*180/PI()</f>
        <v>24.83458748970158</v>
      </c>
    </row>
    <row r="48" spans="2:13">
      <c r="B48" s="17">
        <v>4</v>
      </c>
      <c r="C48" s="8">
        <f>C47+0.00000005</f>
        <v>3.9999999999999998E-7</v>
      </c>
      <c r="D48" s="61">
        <f t="shared" si="21"/>
        <v>4000</v>
      </c>
      <c r="E48" s="8">
        <f>C48*B48</f>
        <v>1.5999999999999999E-6</v>
      </c>
      <c r="F48" s="8">
        <v>600</v>
      </c>
      <c r="G48" s="8">
        <f t="shared" si="22"/>
        <v>600000</v>
      </c>
      <c r="H48" s="8">
        <f t="shared" si="23"/>
        <v>1.6666666666666667E-6</v>
      </c>
      <c r="I48" s="8">
        <f t="shared" si="24"/>
        <v>0.48</v>
      </c>
      <c r="J48" s="7">
        <f t="shared" si="25"/>
        <v>0.50065471240458814</v>
      </c>
      <c r="K48" s="39">
        <f t="shared" si="26"/>
        <v>28.685402014118925</v>
      </c>
    </row>
    <row r="49" spans="2:11">
      <c r="B49" s="17">
        <v>4</v>
      </c>
      <c r="C49" s="8">
        <f t="shared" ref="C49:C56" si="27">C48+0.00000005</f>
        <v>4.4999999999999998E-7</v>
      </c>
      <c r="D49" s="61">
        <f t="shared" si="21"/>
        <v>4500</v>
      </c>
      <c r="E49" s="8">
        <f>C49*B49</f>
        <v>1.7999999999999999E-6</v>
      </c>
      <c r="F49" s="8">
        <v>600</v>
      </c>
      <c r="G49" s="8">
        <f t="shared" si="22"/>
        <v>600000</v>
      </c>
      <c r="H49" s="8">
        <f t="shared" si="23"/>
        <v>1.6666666666666667E-6</v>
      </c>
      <c r="I49" s="8">
        <f t="shared" si="24"/>
        <v>0.53999999999999992</v>
      </c>
      <c r="J49" s="7">
        <f t="shared" si="25"/>
        <v>0.57043710939992187</v>
      </c>
      <c r="K49" s="39">
        <f t="shared" si="26"/>
        <v>32.683638846257942</v>
      </c>
    </row>
    <row r="50" spans="2:11">
      <c r="B50" s="17">
        <v>4</v>
      </c>
      <c r="C50" s="8">
        <f t="shared" si="27"/>
        <v>4.9999999999999998E-7</v>
      </c>
      <c r="D50" s="61">
        <f t="shared" si="21"/>
        <v>5000</v>
      </c>
      <c r="E50" s="8">
        <f>C50*B50</f>
        <v>1.9999999999999999E-6</v>
      </c>
      <c r="F50" s="8">
        <v>600</v>
      </c>
      <c r="G50" s="8">
        <f t="shared" si="22"/>
        <v>600000</v>
      </c>
      <c r="H50" s="8">
        <f t="shared" si="23"/>
        <v>1.6666666666666667E-6</v>
      </c>
      <c r="I50" s="8">
        <f t="shared" si="24"/>
        <v>0.6</v>
      </c>
      <c r="J50" s="7">
        <f t="shared" si="25"/>
        <v>0.64350110879328437</v>
      </c>
      <c r="K50" s="39">
        <f t="shared" si="26"/>
        <v>36.86989764584402</v>
      </c>
    </row>
    <row r="51" spans="2:11">
      <c r="B51" s="17">
        <v>4</v>
      </c>
      <c r="C51" s="8">
        <f t="shared" si="27"/>
        <v>5.5000000000000003E-7</v>
      </c>
      <c r="D51" s="61">
        <f t="shared" si="21"/>
        <v>5500</v>
      </c>
      <c r="E51" s="8">
        <f>C51*B51</f>
        <v>2.2000000000000001E-6</v>
      </c>
      <c r="F51" s="8">
        <v>600</v>
      </c>
      <c r="G51" s="8">
        <f t="shared" si="22"/>
        <v>600000</v>
      </c>
      <c r="H51" s="8">
        <f t="shared" si="23"/>
        <v>1.6666666666666667E-6</v>
      </c>
      <c r="I51" s="8">
        <f t="shared" si="24"/>
        <v>0.66</v>
      </c>
      <c r="J51" s="7">
        <f t="shared" si="25"/>
        <v>0.72081876087008956</v>
      </c>
      <c r="K51" s="39">
        <f t="shared" si="26"/>
        <v>41.299872791705859</v>
      </c>
    </row>
    <row r="52" spans="2:11">
      <c r="B52" s="17">
        <v>4</v>
      </c>
      <c r="C52" s="8">
        <f t="shared" si="27"/>
        <v>5.9999999999999997E-7</v>
      </c>
      <c r="D52" s="61">
        <f t="shared" si="21"/>
        <v>6000</v>
      </c>
      <c r="E52" s="8">
        <f>C52*B52</f>
        <v>2.3999999999999999E-6</v>
      </c>
      <c r="F52" s="8">
        <v>600</v>
      </c>
      <c r="G52" s="8">
        <f t="shared" si="22"/>
        <v>600000</v>
      </c>
      <c r="H52" s="8">
        <f t="shared" si="23"/>
        <v>1.6666666666666667E-6</v>
      </c>
      <c r="I52" s="8">
        <f t="shared" si="24"/>
        <v>0.72</v>
      </c>
      <c r="J52" s="7">
        <f t="shared" si="25"/>
        <v>0.80380231893303</v>
      </c>
      <c r="K52" s="39">
        <f t="shared" si="26"/>
        <v>46.054480437691161</v>
      </c>
    </row>
    <row r="53" spans="2:11">
      <c r="B53" s="17">
        <v>4</v>
      </c>
      <c r="C53" s="8">
        <f t="shared" si="27"/>
        <v>6.4999999999999992E-7</v>
      </c>
      <c r="D53" s="61">
        <f t="shared" si="21"/>
        <v>6499.9999999999991</v>
      </c>
      <c r="E53" s="8">
        <f>C53*B53</f>
        <v>2.5999999999999997E-6</v>
      </c>
      <c r="F53" s="8">
        <v>600</v>
      </c>
      <c r="G53" s="8">
        <f t="shared" si="22"/>
        <v>600000</v>
      </c>
      <c r="H53" s="8">
        <f t="shared" si="23"/>
        <v>1.6666666666666667E-6</v>
      </c>
      <c r="I53" s="8">
        <f t="shared" si="24"/>
        <v>0.77999999999999992</v>
      </c>
      <c r="J53" s="7">
        <f t="shared" si="25"/>
        <v>0.89466581723423511</v>
      </c>
      <c r="K53" s="39">
        <f t="shared" si="26"/>
        <v>51.260575402144347</v>
      </c>
    </row>
    <row r="54" spans="2:11">
      <c r="B54" s="17">
        <v>4</v>
      </c>
      <c r="C54" s="8">
        <f t="shared" si="27"/>
        <v>6.9999999999999986E-7</v>
      </c>
      <c r="D54" s="61">
        <f t="shared" si="21"/>
        <v>6999.9999999999982</v>
      </c>
      <c r="E54" s="8">
        <f>C54*B54</f>
        <v>2.7999999999999994E-6</v>
      </c>
      <c r="F54" s="8">
        <v>600</v>
      </c>
      <c r="G54" s="8">
        <f t="shared" si="22"/>
        <v>600000</v>
      </c>
      <c r="H54" s="8">
        <f t="shared" si="23"/>
        <v>1.6666666666666667E-6</v>
      </c>
      <c r="I54" s="8">
        <f t="shared" si="24"/>
        <v>0.83999999999999986</v>
      </c>
      <c r="J54" s="7">
        <f t="shared" si="25"/>
        <v>0.99728322237179956</v>
      </c>
      <c r="K54" s="39">
        <f t="shared" si="26"/>
        <v>57.140119621110877</v>
      </c>
    </row>
    <row r="55" spans="2:11">
      <c r="B55" s="17">
        <v>4</v>
      </c>
      <c r="C55" s="8">
        <f t="shared" si="27"/>
        <v>7.4999999999999981E-7</v>
      </c>
      <c r="D55" s="61">
        <f t="shared" si="21"/>
        <v>7499.9999999999982</v>
      </c>
      <c r="E55" s="8">
        <f>C55*B55</f>
        <v>2.9999999999999992E-6</v>
      </c>
      <c r="F55" s="8">
        <v>600</v>
      </c>
      <c r="G55" s="8">
        <f t="shared" si="22"/>
        <v>600000</v>
      </c>
      <c r="H55" s="8">
        <f t="shared" si="23"/>
        <v>1.6666666666666667E-6</v>
      </c>
      <c r="I55" s="8">
        <f t="shared" si="24"/>
        <v>0.8999999999999998</v>
      </c>
      <c r="J55" s="7">
        <f t="shared" si="25"/>
        <v>1.1197695149986338</v>
      </c>
      <c r="K55" s="39">
        <f t="shared" si="26"/>
        <v>64.158067236832849</v>
      </c>
    </row>
    <row r="56" spans="2:11">
      <c r="B56" s="17">
        <v>4</v>
      </c>
      <c r="C56" s="8">
        <f t="shared" si="27"/>
        <v>7.9999999999999975E-7</v>
      </c>
      <c r="D56" s="61">
        <f t="shared" si="21"/>
        <v>7999.9999999999973</v>
      </c>
      <c r="E56" s="8">
        <f>C56*B56</f>
        <v>3.199999999999999E-6</v>
      </c>
      <c r="F56" s="8">
        <v>600</v>
      </c>
      <c r="G56" s="8">
        <f t="shared" si="22"/>
        <v>600000</v>
      </c>
      <c r="H56" s="8">
        <f t="shared" si="23"/>
        <v>1.6666666666666667E-6</v>
      </c>
      <c r="I56" s="8">
        <f t="shared" si="24"/>
        <v>0.95999999999999974</v>
      </c>
      <c r="J56" s="7">
        <f t="shared" si="25"/>
        <v>1.2870022175865679</v>
      </c>
      <c r="K56" s="39">
        <f t="shared" si="26"/>
        <v>73.739795291687997</v>
      </c>
    </row>
    <row r="58" spans="2:11" ht="15.75" thickBot="1"/>
    <row r="59" spans="2:11">
      <c r="D59" s="69" t="s">
        <v>26</v>
      </c>
      <c r="E59" s="70" t="s">
        <v>36</v>
      </c>
      <c r="F59" s="70" t="s">
        <v>37</v>
      </c>
      <c r="G59" s="70" t="s">
        <v>38</v>
      </c>
      <c r="H59" s="71" t="s">
        <v>39</v>
      </c>
    </row>
    <row r="60" spans="2:11">
      <c r="D60" s="72">
        <v>3000</v>
      </c>
      <c r="E60" s="68">
        <v>5.1636070908463791</v>
      </c>
      <c r="F60" s="68">
        <v>10.36975980547742</v>
      </c>
      <c r="G60" s="68">
        <v>15.664266851373521</v>
      </c>
      <c r="H60" s="37">
        <v>21.100196024093023</v>
      </c>
    </row>
    <row r="61" spans="2:11">
      <c r="D61" s="72">
        <v>3500</v>
      </c>
      <c r="E61" s="68">
        <v>6.0271665601311</v>
      </c>
      <c r="F61" s="68">
        <v>12.122352244789109</v>
      </c>
      <c r="G61" s="68">
        <v>18.360813793925857</v>
      </c>
      <c r="H61" s="37">
        <v>24.83458748970158</v>
      </c>
    </row>
    <row r="62" spans="2:11">
      <c r="D62" s="72">
        <v>4000</v>
      </c>
      <c r="E62" s="68">
        <v>6.8921025793463802</v>
      </c>
      <c r="F62" s="68">
        <v>13.886540362628992</v>
      </c>
      <c r="G62" s="68">
        <v>21.100196024093023</v>
      </c>
      <c r="H62" s="37">
        <v>28.685402014118925</v>
      </c>
    </row>
    <row r="63" spans="2:11">
      <c r="D63" s="72">
        <v>4500</v>
      </c>
      <c r="E63" s="68">
        <v>7.7586198885868125</v>
      </c>
      <c r="F63" s="68">
        <v>15.664266851373521</v>
      </c>
      <c r="G63" s="68">
        <v>23.891127140808887</v>
      </c>
      <c r="H63" s="37">
        <v>32.683638846257942</v>
      </c>
    </row>
    <row r="64" spans="2:11">
      <c r="D64" s="72">
        <v>5000</v>
      </c>
      <c r="E64" s="68">
        <v>8.6269265586786386</v>
      </c>
      <c r="F64" s="68">
        <v>17.457603123722095</v>
      </c>
      <c r="G64" s="68">
        <v>26.743683950403003</v>
      </c>
      <c r="H64" s="37">
        <v>36.86989764584402</v>
      </c>
    </row>
    <row r="65" spans="4:8">
      <c r="D65" s="72">
        <v>5500</v>
      </c>
      <c r="E65" s="68">
        <v>9.4972344685170498</v>
      </c>
      <c r="F65" s="68">
        <v>19.268775491483769</v>
      </c>
      <c r="G65" s="68">
        <v>29.669750337402906</v>
      </c>
      <c r="H65" s="37">
        <v>41.299872791705859</v>
      </c>
    </row>
    <row r="66" spans="4:8">
      <c r="D66" s="72">
        <v>6000</v>
      </c>
      <c r="E66" s="68">
        <v>10.36975980547742</v>
      </c>
      <c r="F66" s="68">
        <v>21.100196024093023</v>
      </c>
      <c r="G66" s="68">
        <v>32.683638846257942</v>
      </c>
      <c r="H66" s="37">
        <v>46.054480437691161</v>
      </c>
    </row>
    <row r="67" spans="4:8">
      <c r="D67" s="72">
        <v>6499.9999999999991</v>
      </c>
      <c r="E67" s="68">
        <v>11.244723592376431</v>
      </c>
      <c r="F67" s="68">
        <v>22.954499401392805</v>
      </c>
      <c r="G67" s="68">
        <v>35.802990011614085</v>
      </c>
      <c r="H67" s="37">
        <v>51.260575402144347</v>
      </c>
    </row>
    <row r="68" spans="4:8">
      <c r="D68" s="72">
        <v>6999.9999999999982</v>
      </c>
      <c r="E68" s="68">
        <v>12.122352244789109</v>
      </c>
      <c r="F68" s="68">
        <v>24.834587489701576</v>
      </c>
      <c r="G68" s="68">
        <v>39.050122536153481</v>
      </c>
      <c r="H68" s="37">
        <v>57.140119621110877</v>
      </c>
    </row>
    <row r="69" spans="4:8">
      <c r="D69" s="72">
        <v>7499.9999999999982</v>
      </c>
      <c r="E69" s="68">
        <v>13.002878162913939</v>
      </c>
      <c r="F69" s="68">
        <v>26.743683950403003</v>
      </c>
      <c r="G69" s="68">
        <v>42.454150204400932</v>
      </c>
      <c r="H69" s="37">
        <v>64.158067236832849</v>
      </c>
    </row>
    <row r="70" spans="4:8" ht="15.75" thickBot="1">
      <c r="D70" s="73">
        <v>7999.9999999999973</v>
      </c>
      <c r="E70" s="74">
        <v>13.88654036262899</v>
      </c>
      <c r="F70" s="74">
        <v>28.68540201411891</v>
      </c>
      <c r="G70" s="74">
        <v>46.054480437691147</v>
      </c>
      <c r="H70" s="38">
        <v>73.739795291687997</v>
      </c>
    </row>
  </sheetData>
  <pageMargins left="0.7" right="0.7" top="0.75" bottom="0.75" header="0.3" footer="0.3"/>
  <pageSetup paperSize="11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GratingEquation</vt:lpstr>
      <vt:lpstr>AngleTable</vt:lpstr>
      <vt:lpstr>Å Table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Haworth</dc:creator>
  <cp:lastModifiedBy>David Haworth</cp:lastModifiedBy>
  <dcterms:created xsi:type="dcterms:W3CDTF">2011-03-06T16:30:21Z</dcterms:created>
  <dcterms:modified xsi:type="dcterms:W3CDTF">2011-03-06T21:28:35Z</dcterms:modified>
</cp:coreProperties>
</file>