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155" windowHeight="10515"/>
  </bookViews>
  <sheets>
    <sheet name="RedShift" sheetId="4" r:id="rId1"/>
    <sheet name="Vega Web" sheetId="12" r:id="rId2"/>
  </sheets>
  <calcPr calcId="125725"/>
</workbook>
</file>

<file path=xl/calcChain.xml><?xml version="1.0" encoding="utf-8"?>
<calcChain xmlns="http://schemas.openxmlformats.org/spreadsheetml/2006/main">
  <c r="G17" i="4"/>
  <c r="D15"/>
  <c r="E15" s="1"/>
  <c r="F15" s="1"/>
  <c r="H15" s="1"/>
  <c r="I15" s="1"/>
  <c r="D14"/>
  <c r="E14" s="1"/>
  <c r="F14" s="1"/>
  <c r="H14" s="1"/>
  <c r="I14" s="1"/>
  <c r="D13"/>
  <c r="E13" s="1"/>
  <c r="F13" s="1"/>
  <c r="H13" s="1"/>
  <c r="I13" s="1"/>
  <c r="D12"/>
  <c r="E12" s="1"/>
  <c r="F12" s="1"/>
  <c r="E8"/>
  <c r="F8" s="1"/>
  <c r="H8" s="1"/>
  <c r="I8" s="1"/>
  <c r="E7"/>
  <c r="F7" s="1"/>
  <c r="H7" s="1"/>
  <c r="I7" s="1"/>
  <c r="E6"/>
  <c r="F6" s="1"/>
  <c r="H6" s="1"/>
  <c r="I6" s="1"/>
  <c r="E5"/>
  <c r="F5" s="1"/>
  <c r="H5" s="1"/>
  <c r="I5" s="1"/>
  <c r="G5" i="12"/>
  <c r="J5" s="1"/>
  <c r="G6"/>
  <c r="J6" s="1"/>
  <c r="G7"/>
  <c r="J7" s="1"/>
  <c r="G4"/>
  <c r="J4" s="1"/>
  <c r="I7"/>
  <c r="I6"/>
  <c r="I5"/>
  <c r="I4"/>
  <c r="F17" i="4" l="1"/>
  <c r="H17" s="1"/>
  <c r="I17" s="1"/>
  <c r="H12"/>
  <c r="I12" s="1"/>
</calcChain>
</file>

<file path=xl/sharedStrings.xml><?xml version="1.0" encoding="utf-8"?>
<sst xmlns="http://schemas.openxmlformats.org/spreadsheetml/2006/main" count="56" uniqueCount="44">
  <si>
    <t>vega08062010-01705s.fit</t>
  </si>
  <si>
    <t>λ</t>
  </si>
  <si>
    <t>θ Radians</t>
  </si>
  <si>
    <t>Grating Distance</t>
  </si>
  <si>
    <t>X Postion</t>
  </si>
  <si>
    <t>Y Postion</t>
  </si>
  <si>
    <t>vega08062010-01605s.fit</t>
  </si>
  <si>
    <t>vega08062010-01505s.fit</t>
  </si>
  <si>
    <t>vega08062010-01405s.fit</t>
  </si>
  <si>
    <t>Mean</t>
  </si>
  <si>
    <t>Standard Error</t>
  </si>
  <si>
    <t>Median</t>
  </si>
  <si>
    <t>Standard Deviation</t>
  </si>
  <si>
    <t>Range</t>
  </si>
  <si>
    <t>Minimum</t>
  </si>
  <si>
    <t>Maximum</t>
  </si>
  <si>
    <t>Sum</t>
  </si>
  <si>
    <t>Count</t>
  </si>
  <si>
    <t>[O III]</t>
  </si>
  <si>
    <t>Calculated-Measured
Wavelength
in Wavelength
Observed
Wavelength</t>
  </si>
  <si>
    <t>Redshift λ Change</t>
  </si>
  <si>
    <t xml:space="preserve"> Emit λ</t>
  </si>
  <si>
    <r>
      <t xml:space="preserve">Calculated </t>
    </r>
    <r>
      <rPr>
        <b/>
        <sz val="11"/>
        <color theme="1"/>
        <rFont val="Calibri"/>
        <family val="2"/>
      </rPr>
      <t>λ</t>
    </r>
  </si>
  <si>
    <t>Measured λ</t>
  </si>
  <si>
    <t>λ % Error</t>
  </si>
  <si>
    <t>H-α</t>
  </si>
  <si>
    <t>H-β</t>
  </si>
  <si>
    <t>H-γ</t>
  </si>
  <si>
    <r>
      <t xml:space="preserve">Calculated </t>
    </r>
    <r>
      <rPr>
        <b/>
        <sz val="11"/>
        <color theme="1"/>
        <rFont val="Calibri"/>
        <family val="2"/>
      </rPr>
      <t>Redshift</t>
    </r>
  </si>
  <si>
    <t>Redshift % Error</t>
  </si>
  <si>
    <t>Calculated-Measured</t>
  </si>
  <si>
    <t>Measurement 1</t>
  </si>
  <si>
    <t>Measurement 2</t>
  </si>
  <si>
    <t>Measurement 3</t>
  </si>
  <si>
    <t>Measurement 4</t>
  </si>
  <si>
    <t>X Delta Pixels</t>
  </si>
  <si>
    <t xml:space="preserve">Vega Image </t>
  </si>
  <si>
    <t>Vega Centroid</t>
  </si>
  <si>
    <r>
      <t>Vega H</t>
    </r>
    <r>
      <rPr>
        <b/>
        <sz val="11"/>
        <color theme="1"/>
        <rFont val="Calibri"/>
        <family val="2"/>
      </rPr>
      <t>α Position</t>
    </r>
  </si>
  <si>
    <t>ImageJ</t>
  </si>
  <si>
    <t xml:space="preserve">NED Redshift </t>
  </si>
  <si>
    <t xml:space="preserve">NED: </t>
  </si>
  <si>
    <t>NASA-IPAC Extragalactic database</t>
  </si>
  <si>
    <t>KUV18217+6419_20101128_1233</t>
  </si>
</sst>
</file>

<file path=xl/styles.xml><?xml version="1.0" encoding="utf-8"?>
<styleSheet xmlns="http://schemas.openxmlformats.org/spreadsheetml/2006/main">
  <numFmts count="8">
    <numFmt numFmtId="164" formatCode="0.000E+00"/>
    <numFmt numFmtId="165" formatCode="#,##0.000"/>
    <numFmt numFmtId="166" formatCode="0.0000000"/>
    <numFmt numFmtId="167" formatCode="0.000%"/>
    <numFmt numFmtId="168" formatCode="#,###\ \Å"/>
    <numFmt numFmtId="169" formatCode="#,##0.000000"/>
    <numFmt numFmtId="170" formatCode="0.00000"/>
    <numFmt numFmtId="171" formatCode="0.0000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/>
    <xf numFmtId="0" fontId="0" fillId="3" borderId="1" xfId="0" applyFill="1" applyBorder="1" applyAlignment="1"/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70" fontId="0" fillId="3" borderId="1" xfId="0" applyNumberForma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171" fontId="0" fillId="3" borderId="1" xfId="0" applyNumberFormat="1" applyFill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FF99"/>
      <color rgb="FF99FF66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tabSelected="1" workbookViewId="0">
      <selection activeCell="B24" sqref="B24"/>
    </sheetView>
  </sheetViews>
  <sheetFormatPr defaultRowHeight="15"/>
  <cols>
    <col min="3" max="3" width="9.5703125" customWidth="1"/>
    <col min="4" max="4" width="11.85546875" customWidth="1"/>
    <col min="5" max="5" width="17.42578125" customWidth="1"/>
    <col min="6" max="6" width="15.5703125" customWidth="1"/>
    <col min="7" max="7" width="13.5703125" customWidth="1"/>
    <col min="8" max="8" width="12" customWidth="1"/>
    <col min="9" max="9" width="13" customWidth="1"/>
  </cols>
  <sheetData>
    <row r="2" spans="1:9">
      <c r="A2" t="s">
        <v>39</v>
      </c>
      <c r="B2" t="s">
        <v>43</v>
      </c>
    </row>
    <row r="4" spans="1:9" ht="30.75" customHeight="1">
      <c r="B4" s="5" t="s">
        <v>39</v>
      </c>
      <c r="C4" s="5" t="s">
        <v>21</v>
      </c>
      <c r="D4" s="5" t="s">
        <v>40</v>
      </c>
      <c r="E4" s="6" t="s">
        <v>20</v>
      </c>
      <c r="F4" s="6" t="s">
        <v>22</v>
      </c>
      <c r="G4" s="6" t="s">
        <v>23</v>
      </c>
      <c r="H4" s="6" t="s">
        <v>19</v>
      </c>
      <c r="I4" s="6" t="s">
        <v>24</v>
      </c>
    </row>
    <row r="5" spans="1:9">
      <c r="B5" s="3" t="s">
        <v>25</v>
      </c>
      <c r="C5" s="8">
        <v>6563</v>
      </c>
      <c r="D5" s="4">
        <v>0.29699999999999999</v>
      </c>
      <c r="E5" s="8">
        <f>D5*C5</f>
        <v>1949.211</v>
      </c>
      <c r="F5" s="8">
        <f>E5+C5</f>
        <v>8512.2109999999993</v>
      </c>
      <c r="G5" s="8">
        <v>8483.7484999999997</v>
      </c>
      <c r="H5" s="8">
        <f>F5-G5</f>
        <v>28.462499999999636</v>
      </c>
      <c r="I5" s="7">
        <f>H5/F5</f>
        <v>3.3437258545399823E-3</v>
      </c>
    </row>
    <row r="6" spans="1:9">
      <c r="B6" s="1" t="s">
        <v>18</v>
      </c>
      <c r="C6" s="8">
        <v>5007</v>
      </c>
      <c r="D6" s="4">
        <v>0.29699999999999999</v>
      </c>
      <c r="E6" s="8">
        <f t="shared" ref="E6:E8" si="0">D6*C6</f>
        <v>1487.079</v>
      </c>
      <c r="F6" s="8">
        <f t="shared" ref="F6:F8" si="1">E6+C6</f>
        <v>6494.0789999999997</v>
      </c>
      <c r="G6" s="8">
        <v>6473.2730000000001</v>
      </c>
      <c r="H6" s="8">
        <f t="shared" ref="H6:H8" si="2">F6-G6</f>
        <v>20.805999999999585</v>
      </c>
      <c r="I6" s="7">
        <f t="shared" ref="I6:I8" si="3">H6/F6</f>
        <v>3.2038415301075926E-3</v>
      </c>
    </row>
    <row r="7" spans="1:9">
      <c r="B7" s="1" t="s">
        <v>26</v>
      </c>
      <c r="C7" s="8">
        <v>4861</v>
      </c>
      <c r="D7" s="4">
        <v>0.29699999999999999</v>
      </c>
      <c r="E7" s="8">
        <f t="shared" si="0"/>
        <v>1443.7169999999999</v>
      </c>
      <c r="F7" s="8">
        <f t="shared" si="1"/>
        <v>6304.7169999999996</v>
      </c>
      <c r="G7" s="8">
        <v>6311.6021000000001</v>
      </c>
      <c r="H7" s="8">
        <f t="shared" si="2"/>
        <v>-6.8851000000004206</v>
      </c>
      <c r="I7" s="7">
        <f t="shared" si="3"/>
        <v>-1.0920553610892323E-3</v>
      </c>
    </row>
    <row r="8" spans="1:9">
      <c r="B8" s="1" t="s">
        <v>27</v>
      </c>
      <c r="C8" s="8">
        <v>4340</v>
      </c>
      <c r="D8" s="4">
        <v>0.29699999999999999</v>
      </c>
      <c r="E8" s="8">
        <f t="shared" si="0"/>
        <v>1288.98</v>
      </c>
      <c r="F8" s="8">
        <f t="shared" si="1"/>
        <v>5628.98</v>
      </c>
      <c r="G8" s="8">
        <v>5644.8608999999997</v>
      </c>
      <c r="H8" s="8">
        <f t="shared" si="2"/>
        <v>-15.880900000000111</v>
      </c>
      <c r="I8" s="7">
        <f t="shared" si="3"/>
        <v>-2.8212749023802026E-3</v>
      </c>
    </row>
    <row r="11" spans="1:9" ht="30.75" customHeight="1">
      <c r="B11" s="5" t="s">
        <v>39</v>
      </c>
      <c r="C11" s="5" t="s">
        <v>21</v>
      </c>
      <c r="D11" s="6" t="s">
        <v>23</v>
      </c>
      <c r="E11" s="6" t="s">
        <v>20</v>
      </c>
      <c r="F11" s="6" t="s">
        <v>28</v>
      </c>
      <c r="G11" s="5" t="s">
        <v>40</v>
      </c>
      <c r="H11" s="6" t="s">
        <v>30</v>
      </c>
      <c r="I11" s="6" t="s">
        <v>29</v>
      </c>
    </row>
    <row r="12" spans="1:9">
      <c r="B12" s="3" t="s">
        <v>25</v>
      </c>
      <c r="C12" s="8">
        <v>6563</v>
      </c>
      <c r="D12" s="8">
        <f>G5</f>
        <v>8483.7484999999997</v>
      </c>
      <c r="E12" s="8">
        <f>D12-C12</f>
        <v>1920.7484999999997</v>
      </c>
      <c r="F12" s="13">
        <f>E12/C12</f>
        <v>0.29266318756666154</v>
      </c>
      <c r="G12" s="13">
        <v>0.29699999999999999</v>
      </c>
      <c r="H12" s="9">
        <f>G12-F12</f>
        <v>4.3368124333384439E-3</v>
      </c>
      <c r="I12" s="7">
        <f>H12/G12</f>
        <v>1.4602062065112607E-2</v>
      </c>
    </row>
    <row r="13" spans="1:9">
      <c r="B13" s="1" t="s">
        <v>18</v>
      </c>
      <c r="C13" s="8">
        <v>5007</v>
      </c>
      <c r="D13" s="8">
        <f>G6</f>
        <v>6473.2730000000001</v>
      </c>
      <c r="E13" s="8">
        <f t="shared" ref="E13:E15" si="4">D13-C13</f>
        <v>1466.2730000000001</v>
      </c>
      <c r="F13" s="13">
        <f t="shared" ref="F13:F15" si="5">E13/C13</f>
        <v>0.29284461753545038</v>
      </c>
      <c r="G13" s="13">
        <v>0.29699999999999999</v>
      </c>
      <c r="H13" s="9">
        <f t="shared" ref="H13:H15" si="6">G13-F13</f>
        <v>4.1553824645496062E-3</v>
      </c>
      <c r="I13" s="7">
        <f t="shared" ref="I13:I15" si="7">H13/G13</f>
        <v>1.3991186749325275E-2</v>
      </c>
    </row>
    <row r="14" spans="1:9">
      <c r="B14" s="1" t="s">
        <v>26</v>
      </c>
      <c r="C14" s="8">
        <v>4861</v>
      </c>
      <c r="D14" s="8">
        <f>G7</f>
        <v>6311.6021000000001</v>
      </c>
      <c r="E14" s="8">
        <f t="shared" si="4"/>
        <v>1450.6021000000001</v>
      </c>
      <c r="F14" s="13">
        <f t="shared" si="5"/>
        <v>0.29841639580333268</v>
      </c>
      <c r="G14" s="13">
        <v>0.29699999999999999</v>
      </c>
      <c r="H14" s="9">
        <f t="shared" si="6"/>
        <v>-1.4163958033326929E-3</v>
      </c>
      <c r="I14" s="7">
        <f t="shared" si="7"/>
        <v>-4.7690094388306162E-3</v>
      </c>
    </row>
    <row r="15" spans="1:9">
      <c r="B15" s="1" t="s">
        <v>27</v>
      </c>
      <c r="C15" s="8">
        <v>4340</v>
      </c>
      <c r="D15" s="8">
        <f>G8</f>
        <v>5644.8608999999997</v>
      </c>
      <c r="E15" s="8">
        <f t="shared" si="4"/>
        <v>1304.8608999999997</v>
      </c>
      <c r="F15" s="13">
        <f t="shared" si="5"/>
        <v>0.30065919354838705</v>
      </c>
      <c r="G15" s="13">
        <v>0.29699999999999999</v>
      </c>
      <c r="H15" s="9">
        <f t="shared" si="6"/>
        <v>-3.659193548387063E-3</v>
      </c>
      <c r="I15" s="7">
        <f t="shared" si="7"/>
        <v>-1.2320516997936239E-2</v>
      </c>
    </row>
    <row r="17" spans="2:9">
      <c r="F17" s="14">
        <f>SUM(F12:F15)/4</f>
        <v>0.29614584861345788</v>
      </c>
      <c r="G17" s="11">
        <f>G15</f>
        <v>0.29699999999999999</v>
      </c>
      <c r="H17" s="10">
        <f>G17-F17</f>
        <v>8.5415138654210132E-4</v>
      </c>
      <c r="I17" s="12">
        <f>H17/G17</f>
        <v>2.8759305944178496E-3</v>
      </c>
    </row>
    <row r="19" spans="2:9">
      <c r="B19" t="s">
        <v>41</v>
      </c>
      <c r="C19" t="s">
        <v>42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4"/>
  <sheetViews>
    <sheetView workbookViewId="0">
      <selection activeCell="L26" sqref="L26"/>
    </sheetView>
  </sheetViews>
  <sheetFormatPr defaultRowHeight="15"/>
  <cols>
    <col min="2" max="2" width="23.42578125" customWidth="1"/>
    <col min="7" max="7" width="14.42578125" customWidth="1"/>
    <col min="10" max="10" width="17.28515625" customWidth="1"/>
    <col min="12" max="12" width="18.42578125" customWidth="1"/>
    <col min="13" max="13" width="13.85546875" customWidth="1"/>
  </cols>
  <sheetData>
    <row r="1" spans="2:13" ht="15.75" thickBot="1"/>
    <row r="2" spans="2:13">
      <c r="B2" s="20" t="s">
        <v>36</v>
      </c>
      <c r="C2" s="32" t="s">
        <v>37</v>
      </c>
      <c r="D2" s="33"/>
      <c r="E2" s="34" t="s">
        <v>38</v>
      </c>
      <c r="F2" s="35"/>
      <c r="G2" s="19"/>
      <c r="H2" s="21"/>
      <c r="I2" s="21"/>
      <c r="J2" s="22"/>
      <c r="L2" s="2" t="s">
        <v>9</v>
      </c>
      <c r="M2" s="2">
        <v>1.8327192651354223E-2</v>
      </c>
    </row>
    <row r="3" spans="2:13">
      <c r="B3" s="23"/>
      <c r="C3" s="16" t="s">
        <v>4</v>
      </c>
      <c r="D3" s="16" t="s">
        <v>5</v>
      </c>
      <c r="E3" s="16" t="s">
        <v>4</v>
      </c>
      <c r="F3" s="16" t="s">
        <v>5</v>
      </c>
      <c r="G3" s="16" t="s">
        <v>35</v>
      </c>
      <c r="H3" s="17" t="s">
        <v>1</v>
      </c>
      <c r="I3" s="17" t="s">
        <v>2</v>
      </c>
      <c r="J3" s="18" t="s">
        <v>3</v>
      </c>
      <c r="L3" s="2" t="s">
        <v>10</v>
      </c>
      <c r="M3" s="2">
        <v>7.0689119013898995E-6</v>
      </c>
    </row>
    <row r="4" spans="2:13">
      <c r="B4" s="24" t="s">
        <v>0</v>
      </c>
      <c r="C4" s="4">
        <v>1101.355</v>
      </c>
      <c r="D4" s="4">
        <v>753.61599999999999</v>
      </c>
      <c r="E4" s="4">
        <v>1458</v>
      </c>
      <c r="F4" s="4">
        <v>754</v>
      </c>
      <c r="G4" s="4">
        <f>E4-C4</f>
        <v>356.64499999999998</v>
      </c>
      <c r="H4" s="25">
        <v>6.5629999999999997E-7</v>
      </c>
      <c r="I4" s="4">
        <f>ASIN(H4/0.000005)</f>
        <v>0.13163986980910702</v>
      </c>
      <c r="J4" s="26">
        <f>(0.0000068*G4)/TAN(I4)</f>
        <v>1.8316343410385062E-2</v>
      </c>
      <c r="L4" s="2" t="s">
        <v>11</v>
      </c>
      <c r="M4" s="2">
        <v>1.8327333884076896E-2</v>
      </c>
    </row>
    <row r="5" spans="2:13">
      <c r="B5" s="24" t="s">
        <v>6</v>
      </c>
      <c r="C5" s="4">
        <v>1100.9269999999999</v>
      </c>
      <c r="D5" s="4">
        <v>753.34199999999998</v>
      </c>
      <c r="E5" s="4">
        <v>1458</v>
      </c>
      <c r="F5" s="4">
        <v>753</v>
      </c>
      <c r="G5" s="4">
        <f>E5-C5</f>
        <v>357.07300000000009</v>
      </c>
      <c r="H5" s="25">
        <v>6.5629999999999997E-7</v>
      </c>
      <c r="I5" s="4">
        <f>ASIN(H5/0.000005)</f>
        <v>0.13163986980910702</v>
      </c>
      <c r="J5" s="26">
        <f t="shared" ref="J5:J7" si="0">(0.0000068*G5)/TAN(I5)</f>
        <v>1.8338324357768731E-2</v>
      </c>
      <c r="L5" s="2" t="s">
        <v>12</v>
      </c>
      <c r="M5" s="2">
        <v>1.4137823802779799E-5</v>
      </c>
    </row>
    <row r="6" spans="2:13">
      <c r="B6" s="24" t="s">
        <v>7</v>
      </c>
      <c r="C6" s="4">
        <v>1100.4069999999999</v>
      </c>
      <c r="D6" s="4">
        <v>753.29899999999998</v>
      </c>
      <c r="E6" s="4">
        <v>1457</v>
      </c>
      <c r="F6" s="4">
        <v>753</v>
      </c>
      <c r="G6" s="4">
        <f>E6-C6</f>
        <v>356.59300000000007</v>
      </c>
      <c r="H6" s="25">
        <v>6.5629999999999997E-7</v>
      </c>
      <c r="I6" s="4">
        <f>ASIN(H6/0.000005)</f>
        <v>0.13163986980910702</v>
      </c>
      <c r="J6" s="26">
        <f t="shared" si="0"/>
        <v>1.8313672827992664E-2</v>
      </c>
      <c r="L6" s="2" t="s">
        <v>13</v>
      </c>
      <c r="M6" s="15">
        <v>2.6757181277769354E-5</v>
      </c>
    </row>
    <row r="7" spans="2:13" ht="15.75" thickBot="1">
      <c r="B7" s="27" t="s">
        <v>8</v>
      </c>
      <c r="C7" s="28">
        <v>1099.886</v>
      </c>
      <c r="D7" s="29">
        <v>752.54700000000003</v>
      </c>
      <c r="E7" s="29">
        <v>1457</v>
      </c>
      <c r="F7" s="29">
        <v>753</v>
      </c>
      <c r="G7" s="29">
        <f>E7-C7</f>
        <v>357.11400000000003</v>
      </c>
      <c r="H7" s="30">
        <v>6.5629999999999997E-7</v>
      </c>
      <c r="I7" s="29">
        <f>ASIN(H7/0.000005)</f>
        <v>0.13163986980910702</v>
      </c>
      <c r="J7" s="31">
        <f t="shared" si="0"/>
        <v>1.8340430009270433E-2</v>
      </c>
      <c r="L7" s="2" t="s">
        <v>14</v>
      </c>
      <c r="M7" s="2">
        <v>1.8313672827992664E-2</v>
      </c>
    </row>
    <row r="8" spans="2:13">
      <c r="L8" s="2" t="s">
        <v>15</v>
      </c>
      <c r="M8" s="2">
        <v>1.8340430009270433E-2</v>
      </c>
    </row>
    <row r="9" spans="2:13">
      <c r="L9" s="2" t="s">
        <v>16</v>
      </c>
      <c r="M9" s="2">
        <v>7.3308770605416892E-2</v>
      </c>
    </row>
    <row r="10" spans="2:13">
      <c r="L10" s="2" t="s">
        <v>17</v>
      </c>
      <c r="M10" s="2">
        <v>4</v>
      </c>
    </row>
    <row r="11" spans="2:13">
      <c r="L11" s="2" t="s">
        <v>31</v>
      </c>
      <c r="M11" s="2">
        <v>1.8316343410385062E-2</v>
      </c>
    </row>
    <row r="12" spans="2:13">
      <c r="L12" s="2" t="s">
        <v>32</v>
      </c>
      <c r="M12" s="2">
        <v>1.8338324357768731E-2</v>
      </c>
    </row>
    <row r="13" spans="2:13">
      <c r="L13" s="2" t="s">
        <v>33</v>
      </c>
      <c r="M13" s="2">
        <v>1.8313672827992664E-2</v>
      </c>
    </row>
    <row r="14" spans="2:13">
      <c r="L14" s="2" t="s">
        <v>34</v>
      </c>
      <c r="M14" s="2">
        <v>1.8340430009270433E-2</v>
      </c>
    </row>
  </sheetData>
  <mergeCells count="2"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RedShift</vt:lpstr>
      <vt:lpstr>Vega Web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Haworth</dc:creator>
  <cp:lastModifiedBy>David Haworth</cp:lastModifiedBy>
  <dcterms:created xsi:type="dcterms:W3CDTF">2010-10-10T17:15:37Z</dcterms:created>
  <dcterms:modified xsi:type="dcterms:W3CDTF">2010-11-28T21:26:46Z</dcterms:modified>
</cp:coreProperties>
</file>